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Q:\_Algemene Zaken\Orders derden\testmap\"/>
    </mc:Choice>
  </mc:AlternateContent>
  <workbookProtection workbookAlgorithmName="SHA-512" workbookHashValue="0jPxvDaixNPoxsD+tLufpjPgbiuoUCbPEzKXFWTctpCGFC0z3Afzdswm6HxSv96T+Pmet2ReGeOfPBDPZvFhFQ==" workbookSaltValue="VHvLWfD+neeso+S5qSFL5g==" workbookSpinCount="100000" lockStructure="1"/>
  <bookViews>
    <workbookView xWindow="0" yWindow="0" windowWidth="23040" windowHeight="9210"/>
  </bookViews>
  <sheets>
    <sheet name="Bestelformulier" sheetId="1" r:id="rId1"/>
    <sheet name="Afleveradressen" sheetId="3" r:id="rId2"/>
    <sheet name="Taarten koppelen" sheetId="2" r:id="rId3"/>
    <sheet name="stamgegevens" sheetId="4" state="hidden" r:id="rId4"/>
    <sheet name="Ordergegevens" sheetId="6" state="hidden" r:id="rId5"/>
  </sheets>
  <definedNames>
    <definedName name="_xlnm._FilterDatabase" localSheetId="4" hidden="1">Ordergegevens!$B$6:$Z$856</definedName>
    <definedName name="_xlnm.Print_Area" localSheetId="0">Bestelformulier!$C$1:$Q$56</definedName>
  </definedNames>
  <calcPr calcId="162913"/>
</workbook>
</file>

<file path=xl/calcChain.xml><?xml version="1.0" encoding="utf-8"?>
<calcChain xmlns="http://schemas.openxmlformats.org/spreadsheetml/2006/main">
  <c r="O28" i="1" l="1"/>
  <c r="O26" i="1"/>
  <c r="B5" i="4" l="1"/>
  <c r="AG7" i="3" l="1"/>
  <c r="B6" i="4"/>
  <c r="AG8" i="3" s="1"/>
  <c r="A20" i="1" l="1"/>
  <c r="O19" i="1"/>
  <c r="P43" i="1"/>
  <c r="A31" i="1"/>
  <c r="A32" i="1"/>
  <c r="O33" i="1"/>
  <c r="O35" i="1"/>
  <c r="O34" i="1"/>
  <c r="C20" i="4"/>
  <c r="D20" i="4" s="1"/>
  <c r="C18" i="4" s="1"/>
  <c r="AF5" i="3" s="1"/>
  <c r="AB9" i="3"/>
  <c r="AA9" i="3" s="1"/>
  <c r="AB10" i="3"/>
  <c r="AA10" i="3"/>
  <c r="AB11" i="3"/>
  <c r="AA11" i="3" s="1"/>
  <c r="AB12" i="3"/>
  <c r="AA12" i="3"/>
  <c r="AB13" i="3"/>
  <c r="AA13" i="3" s="1"/>
  <c r="AB14" i="3"/>
  <c r="AA14" i="3"/>
  <c r="AB15" i="3"/>
  <c r="AA15" i="3" s="1"/>
  <c r="AB16" i="3"/>
  <c r="AA16" i="3"/>
  <c r="AB17" i="3"/>
  <c r="AA17" i="3" s="1"/>
  <c r="AB18" i="3"/>
  <c r="AA18" i="3"/>
  <c r="AB19" i="3"/>
  <c r="AA19" i="3" s="1"/>
  <c r="AB20" i="3"/>
  <c r="AA20" i="3"/>
  <c r="AB21" i="3"/>
  <c r="AA21" i="3" s="1"/>
  <c r="AB22" i="3"/>
  <c r="AA22" i="3"/>
  <c r="AB23" i="3"/>
  <c r="AA23" i="3" s="1"/>
  <c r="AB24" i="3"/>
  <c r="AA24" i="3"/>
  <c r="AB25" i="3"/>
  <c r="AA25" i="3" s="1"/>
  <c r="AB26" i="3"/>
  <c r="AA26" i="3"/>
  <c r="AB27" i="3"/>
  <c r="AA27" i="3" s="1"/>
  <c r="AB28" i="3"/>
  <c r="AA28" i="3"/>
  <c r="AB29" i="3"/>
  <c r="AA29" i="3" s="1"/>
  <c r="AB30" i="3"/>
  <c r="AA30" i="3"/>
  <c r="AB31" i="3"/>
  <c r="AA31" i="3" s="1"/>
  <c r="AB32" i="3"/>
  <c r="AA32" i="3"/>
  <c r="AB33" i="3"/>
  <c r="AA33" i="3" s="1"/>
  <c r="AB34" i="3"/>
  <c r="AA34" i="3"/>
  <c r="AB35" i="3"/>
  <c r="AA35" i="3" s="1"/>
  <c r="AB36" i="3"/>
  <c r="AA36" i="3"/>
  <c r="AB37" i="3"/>
  <c r="AA37" i="3" s="1"/>
  <c r="AB38" i="3"/>
  <c r="AA38" i="3"/>
  <c r="AB39" i="3"/>
  <c r="AA39" i="3" s="1"/>
  <c r="AB40" i="3"/>
  <c r="AA40" i="3"/>
  <c r="AB41" i="3"/>
  <c r="AA41" i="3" s="1"/>
  <c r="AB42" i="3"/>
  <c r="AA42" i="3"/>
  <c r="AB43" i="3"/>
  <c r="AA43" i="3" s="1"/>
  <c r="AB44" i="3"/>
  <c r="AA44" i="3"/>
  <c r="AB45" i="3"/>
  <c r="AA45" i="3" s="1"/>
  <c r="AB46" i="3"/>
  <c r="AA46" i="3"/>
  <c r="AB47" i="3"/>
  <c r="AA47" i="3" s="1"/>
  <c r="AB48" i="3"/>
  <c r="AA48" i="3"/>
  <c r="AB49" i="3"/>
  <c r="AA49" i="3" s="1"/>
  <c r="AB50" i="3"/>
  <c r="AA50" i="3"/>
  <c r="AB51" i="3"/>
  <c r="AA51" i="3" s="1"/>
  <c r="AB52" i="3"/>
  <c r="AA52" i="3"/>
  <c r="AB53" i="3"/>
  <c r="AA53" i="3" s="1"/>
  <c r="AB54" i="3"/>
  <c r="AA54" i="3"/>
  <c r="AB55" i="3"/>
  <c r="AA55" i="3" s="1"/>
  <c r="AB56" i="3"/>
  <c r="AA56" i="3"/>
  <c r="AB57" i="3"/>
  <c r="AA57" i="3" s="1"/>
  <c r="AB8" i="3"/>
  <c r="AA8" i="3" s="1"/>
  <c r="P48" i="1"/>
  <c r="P49" i="1"/>
  <c r="P47" i="1"/>
  <c r="P46" i="1"/>
  <c r="P45" i="1"/>
  <c r="P44" i="1"/>
  <c r="AD9" i="3"/>
  <c r="AH9" i="3" s="1"/>
  <c r="AD10" i="3"/>
  <c r="AC10" i="3" s="1"/>
  <c r="AD11" i="3"/>
  <c r="AH11" i="3"/>
  <c r="AD12" i="3"/>
  <c r="AC12" i="3" s="1"/>
  <c r="AH12" i="3"/>
  <c r="AD13" i="3"/>
  <c r="AH13" i="3"/>
  <c r="AD14" i="3"/>
  <c r="AH14" i="3"/>
  <c r="AD15" i="3"/>
  <c r="AH15" i="3"/>
  <c r="AD16" i="3"/>
  <c r="AC16" i="3" s="1"/>
  <c r="AH16" i="3"/>
  <c r="AD17" i="3"/>
  <c r="AH17" i="3"/>
  <c r="AD18" i="3"/>
  <c r="AH18" i="3"/>
  <c r="AD19" i="3"/>
  <c r="AH19" i="3"/>
  <c r="AD20" i="3"/>
  <c r="AC20" i="3" s="1"/>
  <c r="AH20" i="3"/>
  <c r="AD21" i="3"/>
  <c r="AH21" i="3"/>
  <c r="AD22" i="3"/>
  <c r="AH22" i="3"/>
  <c r="AD23" i="3"/>
  <c r="AH23" i="3"/>
  <c r="AD24" i="3"/>
  <c r="AC24" i="3" s="1"/>
  <c r="AH24" i="3"/>
  <c r="AD25" i="3"/>
  <c r="AH25" i="3"/>
  <c r="AD26" i="3"/>
  <c r="AH26" i="3"/>
  <c r="AD27" i="3"/>
  <c r="AH27" i="3"/>
  <c r="AD28" i="3"/>
  <c r="AC28" i="3" s="1"/>
  <c r="AH28" i="3"/>
  <c r="AD29" i="3"/>
  <c r="AH29" i="3"/>
  <c r="AD30" i="3"/>
  <c r="AH30" i="3"/>
  <c r="AD31" i="3"/>
  <c r="AH31" i="3"/>
  <c r="AD32" i="3"/>
  <c r="AC32" i="3" s="1"/>
  <c r="AH32" i="3"/>
  <c r="AD33" i="3"/>
  <c r="AH33" i="3"/>
  <c r="AD34" i="3"/>
  <c r="AH34" i="3"/>
  <c r="AD35" i="3"/>
  <c r="AH35" i="3"/>
  <c r="AD36" i="3"/>
  <c r="AC36" i="3" s="1"/>
  <c r="AH36" i="3"/>
  <c r="AD37" i="3"/>
  <c r="AH37" i="3"/>
  <c r="AD38" i="3"/>
  <c r="AH38" i="3"/>
  <c r="AD39" i="3"/>
  <c r="AH39" i="3"/>
  <c r="AD40" i="3"/>
  <c r="AC40" i="3" s="1"/>
  <c r="AH40" i="3"/>
  <c r="AD41" i="3"/>
  <c r="AH41" i="3"/>
  <c r="AD42" i="3"/>
  <c r="AH42" i="3"/>
  <c r="AD43" i="3"/>
  <c r="AH43" i="3"/>
  <c r="AD44" i="3"/>
  <c r="AC44" i="3" s="1"/>
  <c r="AH44" i="3"/>
  <c r="AD45" i="3"/>
  <c r="AH45" i="3"/>
  <c r="AD46" i="3"/>
  <c r="AH46" i="3"/>
  <c r="AD47" i="3"/>
  <c r="AH47" i="3"/>
  <c r="AD48" i="3"/>
  <c r="AC48" i="3" s="1"/>
  <c r="AH48" i="3"/>
  <c r="AD49" i="3"/>
  <c r="AH49" i="3"/>
  <c r="AD50" i="3"/>
  <c r="AH50" i="3"/>
  <c r="AD51" i="3"/>
  <c r="AH51" i="3"/>
  <c r="AD52" i="3"/>
  <c r="AC52" i="3" s="1"/>
  <c r="AH52" i="3"/>
  <c r="AD53" i="3"/>
  <c r="AH53" i="3"/>
  <c r="AD54" i="3"/>
  <c r="AH54" i="3"/>
  <c r="AD55" i="3"/>
  <c r="AH55" i="3"/>
  <c r="AD56" i="3"/>
  <c r="AC56" i="3" s="1"/>
  <c r="AH56" i="3"/>
  <c r="AD57" i="3"/>
  <c r="AH57" i="3"/>
  <c r="AD8" i="3"/>
  <c r="AH8" i="3" s="1"/>
  <c r="AH7" i="3" s="1"/>
  <c r="AC11" i="3"/>
  <c r="AC13" i="3"/>
  <c r="AC14" i="3"/>
  <c r="AC15" i="3"/>
  <c r="AC17" i="3"/>
  <c r="AC18" i="3"/>
  <c r="AC19" i="3"/>
  <c r="AC21" i="3"/>
  <c r="AC22" i="3"/>
  <c r="AC23" i="3"/>
  <c r="AC25" i="3"/>
  <c r="AC26" i="3"/>
  <c r="AC27" i="3"/>
  <c r="AC29" i="3"/>
  <c r="AC30" i="3"/>
  <c r="AC31" i="3"/>
  <c r="AC33" i="3"/>
  <c r="AC34" i="3"/>
  <c r="AC35" i="3"/>
  <c r="AC37" i="3"/>
  <c r="AC38" i="3"/>
  <c r="AC39" i="3"/>
  <c r="AC41" i="3"/>
  <c r="AC42" i="3"/>
  <c r="AC43" i="3"/>
  <c r="AC45" i="3"/>
  <c r="AC46" i="3"/>
  <c r="AC47" i="3"/>
  <c r="AC49" i="3"/>
  <c r="AC50" i="3"/>
  <c r="AC51" i="3"/>
  <c r="AC53" i="3"/>
  <c r="AC54" i="3"/>
  <c r="AC55" i="3"/>
  <c r="AC57" i="3"/>
  <c r="A57"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8" i="3"/>
  <c r="Z856" i="6"/>
  <c r="Y856" i="6"/>
  <c r="X856" i="6" s="1"/>
  <c r="Z855" i="6"/>
  <c r="Y855" i="6"/>
  <c r="X855" i="6" s="1"/>
  <c r="Z854" i="6"/>
  <c r="Y854" i="6"/>
  <c r="Z853" i="6"/>
  <c r="Y853" i="6"/>
  <c r="X853" i="6" s="1"/>
  <c r="Z852" i="6"/>
  <c r="Y852" i="6"/>
  <c r="Z851" i="6"/>
  <c r="Y851" i="6"/>
  <c r="X851" i="6" s="1"/>
  <c r="Z850" i="6"/>
  <c r="Y850" i="6"/>
  <c r="Z849" i="6"/>
  <c r="Y849" i="6"/>
  <c r="X849" i="6" s="1"/>
  <c r="Z848" i="6"/>
  <c r="Y848" i="6"/>
  <c r="Z847" i="6"/>
  <c r="Y847" i="6"/>
  <c r="X847" i="6" s="1"/>
  <c r="Z846" i="6"/>
  <c r="Y846" i="6"/>
  <c r="Z845" i="6"/>
  <c r="Y845" i="6"/>
  <c r="Z844" i="6"/>
  <c r="Y844" i="6"/>
  <c r="Z843" i="6"/>
  <c r="Y843" i="6"/>
  <c r="Z842" i="6"/>
  <c r="Y842" i="6"/>
  <c r="Z841" i="6"/>
  <c r="Y841" i="6"/>
  <c r="Z840" i="6"/>
  <c r="Y840" i="6"/>
  <c r="Z839" i="6"/>
  <c r="Y839" i="6"/>
  <c r="Z838" i="6"/>
  <c r="Y838" i="6"/>
  <c r="Z837" i="6"/>
  <c r="Y837" i="6"/>
  <c r="Z836" i="6"/>
  <c r="Y836" i="6"/>
  <c r="X836" i="6" s="1"/>
  <c r="Z835" i="6"/>
  <c r="Y835" i="6"/>
  <c r="Z834" i="6"/>
  <c r="Y834" i="6"/>
  <c r="Z833" i="6"/>
  <c r="Y833" i="6"/>
  <c r="Z832" i="6"/>
  <c r="Y832" i="6"/>
  <c r="Z831" i="6"/>
  <c r="Y831" i="6"/>
  <c r="Z830" i="6"/>
  <c r="Y830" i="6"/>
  <c r="Z829" i="6"/>
  <c r="Y829" i="6"/>
  <c r="Z828" i="6"/>
  <c r="Y828" i="6"/>
  <c r="Z827" i="6"/>
  <c r="Y827" i="6"/>
  <c r="Z826" i="6"/>
  <c r="Y826" i="6"/>
  <c r="X826" i="6" s="1"/>
  <c r="Z825" i="6"/>
  <c r="Y825" i="6"/>
  <c r="X825" i="6" s="1"/>
  <c r="Z824" i="6"/>
  <c r="Y824" i="6"/>
  <c r="Z823" i="6"/>
  <c r="Y823" i="6"/>
  <c r="Z822" i="6"/>
  <c r="Y822" i="6"/>
  <c r="Z821" i="6"/>
  <c r="Y821" i="6"/>
  <c r="Z820" i="6"/>
  <c r="Y820" i="6"/>
  <c r="Z819" i="6"/>
  <c r="Y819" i="6"/>
  <c r="Z818" i="6"/>
  <c r="Y818" i="6"/>
  <c r="Z817" i="6"/>
  <c r="Y817" i="6"/>
  <c r="Z816" i="6"/>
  <c r="Y816" i="6"/>
  <c r="Z815" i="6"/>
  <c r="Y815" i="6"/>
  <c r="Z814" i="6"/>
  <c r="Y814" i="6"/>
  <c r="Z813" i="6"/>
  <c r="Y813" i="6"/>
  <c r="Z812" i="6"/>
  <c r="Y812" i="6"/>
  <c r="Z811" i="6"/>
  <c r="Y811" i="6"/>
  <c r="Z810" i="6"/>
  <c r="Y810" i="6"/>
  <c r="Z809" i="6"/>
  <c r="Y809" i="6"/>
  <c r="Z808" i="6"/>
  <c r="Z806" i="6"/>
  <c r="Y806" i="6"/>
  <c r="X806" i="6" s="1"/>
  <c r="Z805" i="6"/>
  <c r="Y805" i="6"/>
  <c r="Z804" i="6"/>
  <c r="Y804" i="6"/>
  <c r="X804" i="6" s="1"/>
  <c r="Z803" i="6"/>
  <c r="Y803" i="6"/>
  <c r="Z802" i="6"/>
  <c r="Y802" i="6"/>
  <c r="X802" i="6" s="1"/>
  <c r="Z801" i="6"/>
  <c r="Y801" i="6"/>
  <c r="Z800" i="6"/>
  <c r="Y800" i="6"/>
  <c r="X800" i="6" s="1"/>
  <c r="Z799" i="6"/>
  <c r="Y799" i="6"/>
  <c r="Z798" i="6"/>
  <c r="Y798" i="6"/>
  <c r="X798" i="6" s="1"/>
  <c r="Z797" i="6"/>
  <c r="Y797" i="6"/>
  <c r="Z796" i="6"/>
  <c r="Y796" i="6"/>
  <c r="X796" i="6" s="1"/>
  <c r="Z795" i="6"/>
  <c r="Y795" i="6"/>
  <c r="Z794" i="6"/>
  <c r="Y794" i="6"/>
  <c r="X794" i="6" s="1"/>
  <c r="Z793" i="6"/>
  <c r="Y793" i="6"/>
  <c r="Z792" i="6"/>
  <c r="Y792" i="6"/>
  <c r="X792" i="6" s="1"/>
  <c r="Z791" i="6"/>
  <c r="Y791" i="6"/>
  <c r="Z790" i="6"/>
  <c r="Y790" i="6"/>
  <c r="X790" i="6" s="1"/>
  <c r="Z789" i="6"/>
  <c r="Y789" i="6"/>
  <c r="Z788" i="6"/>
  <c r="Y788" i="6"/>
  <c r="X788" i="6" s="1"/>
  <c r="Z787" i="6"/>
  <c r="Y787" i="6"/>
  <c r="X787" i="6" s="1"/>
  <c r="Z786" i="6"/>
  <c r="Y786" i="6"/>
  <c r="X786" i="6" s="1"/>
  <c r="Z785" i="6"/>
  <c r="Y785" i="6"/>
  <c r="X785" i="6" s="1"/>
  <c r="Z784" i="6"/>
  <c r="Y784" i="6"/>
  <c r="Z783" i="6"/>
  <c r="Y783" i="6"/>
  <c r="X783" i="6" s="1"/>
  <c r="Z782" i="6"/>
  <c r="Y782" i="6"/>
  <c r="Z781" i="6"/>
  <c r="Y781" i="6"/>
  <c r="X781" i="6" s="1"/>
  <c r="Z780" i="6"/>
  <c r="Y780" i="6"/>
  <c r="Z779" i="6"/>
  <c r="Y779" i="6"/>
  <c r="X779" i="6" s="1"/>
  <c r="Z778" i="6"/>
  <c r="Y778" i="6"/>
  <c r="Z777" i="6"/>
  <c r="Y777" i="6"/>
  <c r="X777" i="6" s="1"/>
  <c r="Z776" i="6"/>
  <c r="Y776" i="6"/>
  <c r="Z775" i="6"/>
  <c r="Y775" i="6"/>
  <c r="X775" i="6" s="1"/>
  <c r="Z774" i="6"/>
  <c r="Y774" i="6"/>
  <c r="Z773" i="6"/>
  <c r="Y773" i="6"/>
  <c r="X773" i="6" s="1"/>
  <c r="Z772" i="6"/>
  <c r="Y772" i="6"/>
  <c r="Z771" i="6"/>
  <c r="Y771" i="6"/>
  <c r="X771" i="6" s="1"/>
  <c r="Z770" i="6"/>
  <c r="Y770" i="6"/>
  <c r="Z769" i="6"/>
  <c r="Y769" i="6"/>
  <c r="Z768" i="6"/>
  <c r="Y768" i="6"/>
  <c r="Z767" i="6"/>
  <c r="Y767" i="6"/>
  <c r="Z766" i="6"/>
  <c r="Y766" i="6"/>
  <c r="Z765" i="6"/>
  <c r="Y765" i="6"/>
  <c r="Z764" i="6"/>
  <c r="Y764" i="6"/>
  <c r="Z763" i="6"/>
  <c r="Y763" i="6"/>
  <c r="X763" i="6" s="1"/>
  <c r="Z762" i="6"/>
  <c r="Y762" i="6"/>
  <c r="Z761" i="6"/>
  <c r="Y761" i="6"/>
  <c r="X761" i="6" s="1"/>
  <c r="Z760" i="6"/>
  <c r="Y760" i="6"/>
  <c r="X760" i="6" s="1"/>
  <c r="Z759" i="6"/>
  <c r="Y759" i="6"/>
  <c r="Z758" i="6"/>
  <c r="Z756" i="6"/>
  <c r="Y756" i="6"/>
  <c r="X756" i="6" s="1"/>
  <c r="Z755" i="6"/>
  <c r="Y755" i="6"/>
  <c r="X755" i="6" s="1"/>
  <c r="Z754" i="6"/>
  <c r="Y754" i="6"/>
  <c r="Z753" i="6"/>
  <c r="Y753" i="6"/>
  <c r="X753" i="6" s="1"/>
  <c r="Z752" i="6"/>
  <c r="Y752" i="6"/>
  <c r="Z751" i="6"/>
  <c r="Y751" i="6"/>
  <c r="Z750" i="6"/>
  <c r="Y750" i="6"/>
  <c r="Z749" i="6"/>
  <c r="Y749" i="6"/>
  <c r="Z748" i="6"/>
  <c r="Y748" i="6"/>
  <c r="Z747" i="6"/>
  <c r="Y747" i="6"/>
  <c r="Z746" i="6"/>
  <c r="Y746" i="6"/>
  <c r="Z745" i="6"/>
  <c r="Y745" i="6"/>
  <c r="Z744" i="6"/>
  <c r="Y744" i="6"/>
  <c r="Z743" i="6"/>
  <c r="Y743" i="6"/>
  <c r="Z742" i="6"/>
  <c r="Y742" i="6"/>
  <c r="Z741" i="6"/>
  <c r="Y741" i="6"/>
  <c r="X741" i="6" s="1"/>
  <c r="Z740" i="6"/>
  <c r="Y740" i="6"/>
  <c r="Z739" i="6"/>
  <c r="Y739" i="6"/>
  <c r="X739" i="6" s="1"/>
  <c r="Z738" i="6"/>
  <c r="Y738" i="6"/>
  <c r="Z737" i="6"/>
  <c r="Y737" i="6"/>
  <c r="X737" i="6" s="1"/>
  <c r="Z736" i="6"/>
  <c r="Y736" i="6"/>
  <c r="Z735" i="6"/>
  <c r="Y735" i="6"/>
  <c r="X735" i="6" s="1"/>
  <c r="Z734" i="6"/>
  <c r="Y734" i="6"/>
  <c r="Z733" i="6"/>
  <c r="Y733" i="6"/>
  <c r="X733" i="6" s="1"/>
  <c r="Z732" i="6"/>
  <c r="Y732" i="6"/>
  <c r="Z731" i="6"/>
  <c r="Y731" i="6"/>
  <c r="X731" i="6" s="1"/>
  <c r="Z730" i="6"/>
  <c r="Y730" i="6"/>
  <c r="Z729" i="6"/>
  <c r="Y729" i="6"/>
  <c r="X729" i="6" s="1"/>
  <c r="Z728" i="6"/>
  <c r="Y728" i="6"/>
  <c r="Z727" i="6"/>
  <c r="Y727" i="6"/>
  <c r="X727" i="6" s="1"/>
  <c r="Z726" i="6"/>
  <c r="Y726" i="6"/>
  <c r="Z725" i="6"/>
  <c r="Y725" i="6"/>
  <c r="X725" i="6" s="1"/>
  <c r="Z724" i="6"/>
  <c r="Y724" i="6"/>
  <c r="Z723" i="6"/>
  <c r="Y723" i="6"/>
  <c r="X723" i="6" s="1"/>
  <c r="Z722" i="6"/>
  <c r="Y722" i="6"/>
  <c r="Z721" i="6"/>
  <c r="Y721" i="6"/>
  <c r="X721" i="6" s="1"/>
  <c r="Z720" i="6"/>
  <c r="Y720" i="6"/>
  <c r="Z719" i="6"/>
  <c r="Y719" i="6"/>
  <c r="X719" i="6" s="1"/>
  <c r="Z718" i="6"/>
  <c r="Y718" i="6"/>
  <c r="Z717" i="6"/>
  <c r="Y717" i="6"/>
  <c r="Z716" i="6"/>
  <c r="Y716" i="6"/>
  <c r="Z715" i="6"/>
  <c r="Y715" i="6"/>
  <c r="X715" i="6" s="1"/>
  <c r="Z714" i="6"/>
  <c r="Y714" i="6"/>
  <c r="Z713" i="6"/>
  <c r="Y713" i="6"/>
  <c r="X713" i="6" s="1"/>
  <c r="Z712" i="6"/>
  <c r="Y712" i="6"/>
  <c r="Z711" i="6"/>
  <c r="Y711" i="6"/>
  <c r="X711" i="6" s="1"/>
  <c r="Z710" i="6"/>
  <c r="Y710" i="6"/>
  <c r="Z709" i="6"/>
  <c r="Y709" i="6"/>
  <c r="Z708" i="6"/>
  <c r="Z658" i="6"/>
  <c r="Y659" i="6"/>
  <c r="Z659" i="6"/>
  <c r="Y660" i="6"/>
  <c r="Z660" i="6"/>
  <c r="Y661" i="6"/>
  <c r="X661" i="6" s="1"/>
  <c r="Z661" i="6"/>
  <c r="Y662" i="6"/>
  <c r="Z662" i="6"/>
  <c r="Y663" i="6"/>
  <c r="X663" i="6" s="1"/>
  <c r="Z663" i="6"/>
  <c r="Y664" i="6"/>
  <c r="Z664" i="6"/>
  <c r="Y665" i="6"/>
  <c r="Z665" i="6"/>
  <c r="Y666" i="6"/>
  <c r="Z666" i="6"/>
  <c r="Y667" i="6"/>
  <c r="Z667" i="6"/>
  <c r="Y668" i="6"/>
  <c r="Z668" i="6"/>
  <c r="Y669" i="6"/>
  <c r="Z669" i="6"/>
  <c r="Y670" i="6"/>
  <c r="Z670" i="6"/>
  <c r="Y671" i="6"/>
  <c r="X671" i="6" s="1"/>
  <c r="Z671" i="6"/>
  <c r="Y672" i="6"/>
  <c r="Z672" i="6"/>
  <c r="Y673" i="6"/>
  <c r="X673" i="6" s="1"/>
  <c r="Z673" i="6"/>
  <c r="Y674" i="6"/>
  <c r="Z674" i="6"/>
  <c r="Y675" i="6"/>
  <c r="X675" i="6" s="1"/>
  <c r="Z675" i="6"/>
  <c r="Y676" i="6"/>
  <c r="Z676" i="6"/>
  <c r="Y677" i="6"/>
  <c r="X677" i="6" s="1"/>
  <c r="Z677" i="6"/>
  <c r="Y678" i="6"/>
  <c r="X678" i="6" s="1"/>
  <c r="Z678" i="6"/>
  <c r="Y679" i="6"/>
  <c r="Z679" i="6"/>
  <c r="Y680" i="6"/>
  <c r="X680" i="6" s="1"/>
  <c r="Z680" i="6"/>
  <c r="Y681" i="6"/>
  <c r="X681" i="6" s="1"/>
  <c r="Z681" i="6"/>
  <c r="Y682" i="6"/>
  <c r="X682" i="6" s="1"/>
  <c r="Z682" i="6"/>
  <c r="Y683" i="6"/>
  <c r="Z683" i="6"/>
  <c r="Y684" i="6"/>
  <c r="X684" i="6" s="1"/>
  <c r="Z684" i="6"/>
  <c r="Y685" i="6"/>
  <c r="Z685" i="6"/>
  <c r="Y686" i="6"/>
  <c r="X686" i="6" s="1"/>
  <c r="Z686" i="6"/>
  <c r="Y687" i="6"/>
  <c r="Z687" i="6"/>
  <c r="Y688" i="6"/>
  <c r="X688" i="6" s="1"/>
  <c r="Z688" i="6"/>
  <c r="Y689" i="6"/>
  <c r="Z689" i="6"/>
  <c r="Y690" i="6"/>
  <c r="Z690" i="6"/>
  <c r="Y691" i="6"/>
  <c r="Z691" i="6"/>
  <c r="Y692" i="6"/>
  <c r="Z692" i="6"/>
  <c r="Y693" i="6"/>
  <c r="Z693" i="6"/>
  <c r="Y694" i="6"/>
  <c r="Z694" i="6"/>
  <c r="Y695" i="6"/>
  <c r="X695" i="6" s="1"/>
  <c r="Z695" i="6"/>
  <c r="Y696" i="6"/>
  <c r="Z696" i="6"/>
  <c r="Y697" i="6"/>
  <c r="X697" i="6" s="1"/>
  <c r="Z697" i="6"/>
  <c r="Y698" i="6"/>
  <c r="X698" i="6" s="1"/>
  <c r="Z698" i="6"/>
  <c r="Y699" i="6"/>
  <c r="X699" i="6" s="1"/>
  <c r="Z699" i="6"/>
  <c r="Y700" i="6"/>
  <c r="X700" i="6" s="1"/>
  <c r="Z700" i="6"/>
  <c r="Y701" i="6"/>
  <c r="X701" i="6" s="1"/>
  <c r="Z701" i="6"/>
  <c r="Y702" i="6"/>
  <c r="X702" i="6" s="1"/>
  <c r="Z702" i="6"/>
  <c r="Y703" i="6"/>
  <c r="X703" i="6" s="1"/>
  <c r="Z703" i="6"/>
  <c r="Y704" i="6"/>
  <c r="X704" i="6" s="1"/>
  <c r="Z704" i="6"/>
  <c r="Y705" i="6"/>
  <c r="X705" i="6" s="1"/>
  <c r="Z705" i="6"/>
  <c r="Y706" i="6"/>
  <c r="X706" i="6" s="1"/>
  <c r="Z706" i="6"/>
  <c r="Z608" i="6"/>
  <c r="Y609" i="6"/>
  <c r="Z609" i="6"/>
  <c r="Y610" i="6"/>
  <c r="Z610" i="6"/>
  <c r="Y611" i="6"/>
  <c r="Z611" i="6"/>
  <c r="Y612" i="6"/>
  <c r="Z612" i="6"/>
  <c r="Y613" i="6"/>
  <c r="Z613" i="6"/>
  <c r="Y614" i="6"/>
  <c r="Z614" i="6"/>
  <c r="Y615" i="6"/>
  <c r="Z615" i="6"/>
  <c r="Y616" i="6"/>
  <c r="Z616" i="6"/>
  <c r="Y617" i="6"/>
  <c r="X617" i="6" s="1"/>
  <c r="Z617" i="6"/>
  <c r="Y618" i="6"/>
  <c r="Z618" i="6"/>
  <c r="Y619" i="6"/>
  <c r="Z619" i="6"/>
  <c r="Y620" i="6"/>
  <c r="Z620" i="6"/>
  <c r="Y621" i="6"/>
  <c r="Z621" i="6"/>
  <c r="Y622" i="6"/>
  <c r="Z622" i="6"/>
  <c r="Y623" i="6"/>
  <c r="Z623" i="6"/>
  <c r="Y624" i="6"/>
  <c r="Z624" i="6"/>
  <c r="Y625" i="6"/>
  <c r="Z625" i="6"/>
  <c r="Y626" i="6"/>
  <c r="Z626" i="6"/>
  <c r="Y627" i="6"/>
  <c r="Z627" i="6"/>
  <c r="Y628" i="6"/>
  <c r="Z628" i="6"/>
  <c r="Y629" i="6"/>
  <c r="Z629" i="6"/>
  <c r="Y630" i="6"/>
  <c r="X630" i="6" s="1"/>
  <c r="Z630" i="6"/>
  <c r="Y631" i="6"/>
  <c r="Z631" i="6"/>
  <c r="Y632" i="6"/>
  <c r="Z632" i="6"/>
  <c r="Y633" i="6"/>
  <c r="Z633" i="6"/>
  <c r="Y634" i="6"/>
  <c r="Z634" i="6"/>
  <c r="Y635" i="6"/>
  <c r="X635" i="6" s="1"/>
  <c r="Z635" i="6"/>
  <c r="Y636" i="6"/>
  <c r="Z636" i="6"/>
  <c r="Y637" i="6"/>
  <c r="X637" i="6" s="1"/>
  <c r="Z637" i="6"/>
  <c r="Y638" i="6"/>
  <c r="X638" i="6" s="1"/>
  <c r="Z638" i="6"/>
  <c r="Y639" i="6"/>
  <c r="X639" i="6" s="1"/>
  <c r="Z639" i="6"/>
  <c r="Y640" i="6"/>
  <c r="Z640" i="6"/>
  <c r="Y641" i="6"/>
  <c r="X641" i="6" s="1"/>
  <c r="Z641" i="6"/>
  <c r="Y642" i="6"/>
  <c r="X642" i="6" s="1"/>
  <c r="Z642" i="6"/>
  <c r="Y643" i="6"/>
  <c r="X643" i="6" s="1"/>
  <c r="Z643" i="6"/>
  <c r="Y644" i="6"/>
  <c r="X644" i="6" s="1"/>
  <c r="Z644" i="6"/>
  <c r="Y645" i="6"/>
  <c r="X645" i="6" s="1"/>
  <c r="Z645" i="6"/>
  <c r="Y646" i="6"/>
  <c r="Z646" i="6"/>
  <c r="Y647" i="6"/>
  <c r="X647" i="6" s="1"/>
  <c r="Z647" i="6"/>
  <c r="Y648" i="6"/>
  <c r="Z648" i="6"/>
  <c r="Y649" i="6"/>
  <c r="X649" i="6" s="1"/>
  <c r="Z649" i="6"/>
  <c r="Y650" i="6"/>
  <c r="Z650" i="6"/>
  <c r="Y651" i="6"/>
  <c r="X651" i="6" s="1"/>
  <c r="Z651" i="6"/>
  <c r="Y652" i="6"/>
  <c r="Z652" i="6"/>
  <c r="Y653" i="6"/>
  <c r="X653" i="6" s="1"/>
  <c r="Z653" i="6"/>
  <c r="Y654" i="6"/>
  <c r="Z654" i="6"/>
  <c r="Y655" i="6"/>
  <c r="X655" i="6" s="1"/>
  <c r="Z655" i="6"/>
  <c r="Y656" i="6"/>
  <c r="Z656" i="6"/>
  <c r="Z558" i="6"/>
  <c r="Y559" i="6"/>
  <c r="Z559" i="6"/>
  <c r="Y560" i="6"/>
  <c r="Z560" i="6"/>
  <c r="Y561" i="6"/>
  <c r="Z561" i="6"/>
  <c r="Y562" i="6"/>
  <c r="Z562" i="6"/>
  <c r="Y563" i="6"/>
  <c r="Z563" i="6"/>
  <c r="Y564" i="6"/>
  <c r="Z564" i="6"/>
  <c r="Y565" i="6"/>
  <c r="Z565" i="6"/>
  <c r="Y566" i="6"/>
  <c r="Z566" i="6"/>
  <c r="Y567" i="6"/>
  <c r="Z567" i="6"/>
  <c r="Y568" i="6"/>
  <c r="Z568" i="6"/>
  <c r="Y569" i="6"/>
  <c r="Z569" i="6"/>
  <c r="Y570" i="6"/>
  <c r="Z570" i="6"/>
  <c r="Y571" i="6"/>
  <c r="Z571" i="6"/>
  <c r="Y572" i="6"/>
  <c r="Z572" i="6"/>
  <c r="Y573" i="6"/>
  <c r="Z573" i="6"/>
  <c r="Y574" i="6"/>
  <c r="Z574" i="6"/>
  <c r="Y575" i="6"/>
  <c r="Z575" i="6"/>
  <c r="Y576" i="6"/>
  <c r="Z576" i="6"/>
  <c r="Y577" i="6"/>
  <c r="X577" i="6" s="1"/>
  <c r="Z577" i="6"/>
  <c r="Y578" i="6"/>
  <c r="Z578" i="6"/>
  <c r="Y579" i="6"/>
  <c r="X579" i="6" s="1"/>
  <c r="Z579" i="6"/>
  <c r="Y580" i="6"/>
  <c r="X580" i="6" s="1"/>
  <c r="Z580" i="6"/>
  <c r="Y581" i="6"/>
  <c r="Z581" i="6"/>
  <c r="Y582" i="6"/>
  <c r="Z582" i="6"/>
  <c r="Y583" i="6"/>
  <c r="Z583" i="6"/>
  <c r="Y584" i="6"/>
  <c r="Z584" i="6"/>
  <c r="Y585" i="6"/>
  <c r="Z585" i="6"/>
  <c r="Y586" i="6"/>
  <c r="Z586" i="6"/>
  <c r="Y587" i="6"/>
  <c r="Z587" i="6"/>
  <c r="Y588" i="6"/>
  <c r="Z588" i="6"/>
  <c r="Y589" i="6"/>
  <c r="Z589" i="6"/>
  <c r="Y590" i="6"/>
  <c r="X590" i="6" s="1"/>
  <c r="Z590" i="6"/>
  <c r="Y591" i="6"/>
  <c r="Z591" i="6"/>
  <c r="Y592" i="6"/>
  <c r="Z592" i="6"/>
  <c r="Y593" i="6"/>
  <c r="X593" i="6" s="1"/>
  <c r="Z593" i="6"/>
  <c r="Y594" i="6"/>
  <c r="Z594" i="6"/>
  <c r="Y595" i="6"/>
  <c r="Z595" i="6"/>
  <c r="Y596" i="6"/>
  <c r="Z596" i="6"/>
  <c r="Y597" i="6"/>
  <c r="X597" i="6" s="1"/>
  <c r="Z597" i="6"/>
  <c r="Y598" i="6"/>
  <c r="Z598" i="6"/>
  <c r="Y599" i="6"/>
  <c r="X599" i="6" s="1"/>
  <c r="Z599" i="6"/>
  <c r="Y600" i="6"/>
  <c r="Z600" i="6"/>
  <c r="Y601" i="6"/>
  <c r="X601" i="6" s="1"/>
  <c r="Z601" i="6"/>
  <c r="Y602" i="6"/>
  <c r="Z602" i="6"/>
  <c r="Y603" i="6"/>
  <c r="X603" i="6" s="1"/>
  <c r="Z603" i="6"/>
  <c r="Y604" i="6"/>
  <c r="Z604" i="6"/>
  <c r="Y605" i="6"/>
  <c r="X605" i="6" s="1"/>
  <c r="Z605" i="6"/>
  <c r="Y606" i="6"/>
  <c r="Z606" i="6"/>
  <c r="Z508" i="6"/>
  <c r="Y509" i="6"/>
  <c r="Z509" i="6"/>
  <c r="Y510" i="6"/>
  <c r="X510" i="6" s="1"/>
  <c r="Z510" i="6"/>
  <c r="Y511" i="6"/>
  <c r="Z511" i="6"/>
  <c r="Y512" i="6"/>
  <c r="Z512" i="6"/>
  <c r="Y513" i="6"/>
  <c r="Z513" i="6"/>
  <c r="Y514" i="6"/>
  <c r="X514" i="6" s="1"/>
  <c r="Z514" i="6"/>
  <c r="Y515" i="6"/>
  <c r="Z515" i="6"/>
  <c r="Y516" i="6"/>
  <c r="Z516" i="6"/>
  <c r="Y517" i="6"/>
  <c r="X517" i="6" s="1"/>
  <c r="Z517" i="6"/>
  <c r="Y518" i="6"/>
  <c r="Z518" i="6"/>
  <c r="Y519" i="6"/>
  <c r="Z519" i="6"/>
  <c r="Y520" i="6"/>
  <c r="Z520" i="6"/>
  <c r="Y521" i="6"/>
  <c r="Z521" i="6"/>
  <c r="Y522" i="6"/>
  <c r="X522" i="6" s="1"/>
  <c r="Z522" i="6"/>
  <c r="Y523" i="6"/>
  <c r="Z523" i="6"/>
  <c r="Y524" i="6"/>
  <c r="X524" i="6" s="1"/>
  <c r="Z524" i="6"/>
  <c r="Y525" i="6"/>
  <c r="Z525" i="6"/>
  <c r="Y526" i="6"/>
  <c r="X526" i="6" s="1"/>
  <c r="Z526" i="6"/>
  <c r="Y527" i="6"/>
  <c r="Z527" i="6"/>
  <c r="Y528" i="6"/>
  <c r="X528" i="6" s="1"/>
  <c r="Z528" i="6"/>
  <c r="Y529" i="6"/>
  <c r="Z529" i="6"/>
  <c r="Y530" i="6"/>
  <c r="X530" i="6" s="1"/>
  <c r="Z530" i="6"/>
  <c r="Y531" i="6"/>
  <c r="Z531" i="6"/>
  <c r="Y532" i="6"/>
  <c r="X532" i="6" s="1"/>
  <c r="Z532" i="6"/>
  <c r="Y533" i="6"/>
  <c r="Z533" i="6"/>
  <c r="Y534" i="6"/>
  <c r="X534" i="6" s="1"/>
  <c r="Z534" i="6"/>
  <c r="Y535" i="6"/>
  <c r="Z535" i="6"/>
  <c r="Y536" i="6"/>
  <c r="X536" i="6" s="1"/>
  <c r="Z536" i="6"/>
  <c r="Y537" i="6"/>
  <c r="Z537" i="6"/>
  <c r="Y538" i="6"/>
  <c r="X538" i="6" s="1"/>
  <c r="Z538" i="6"/>
  <c r="Y539" i="6"/>
  <c r="X539" i="6" s="1"/>
  <c r="Z539" i="6"/>
  <c r="Y540" i="6"/>
  <c r="X540" i="6" s="1"/>
  <c r="Z540" i="6"/>
  <c r="Y541" i="6"/>
  <c r="Z541" i="6"/>
  <c r="Y542" i="6"/>
  <c r="Z542" i="6"/>
  <c r="Y543" i="6"/>
  <c r="Z543" i="6"/>
  <c r="Y544" i="6"/>
  <c r="Z544" i="6"/>
  <c r="Y545" i="6"/>
  <c r="Z545" i="6"/>
  <c r="Y546" i="6"/>
  <c r="Z546" i="6"/>
  <c r="Y547" i="6"/>
  <c r="Z547" i="6"/>
  <c r="Y548" i="6"/>
  <c r="X548" i="6" s="1"/>
  <c r="Z548" i="6"/>
  <c r="Y549" i="6"/>
  <c r="Z549" i="6"/>
  <c r="Y550" i="6"/>
  <c r="X550" i="6" s="1"/>
  <c r="Z550" i="6"/>
  <c r="Y551" i="6"/>
  <c r="Z551" i="6"/>
  <c r="Y552" i="6"/>
  <c r="X552" i="6" s="1"/>
  <c r="Z552" i="6"/>
  <c r="Y553" i="6"/>
  <c r="Z553" i="6"/>
  <c r="Y554" i="6"/>
  <c r="X554" i="6" s="1"/>
  <c r="Z554" i="6"/>
  <c r="Y555" i="6"/>
  <c r="Z555" i="6"/>
  <c r="Y556" i="6"/>
  <c r="X556" i="6" s="1"/>
  <c r="Z556" i="6"/>
  <c r="Y459" i="6"/>
  <c r="Y460" i="6"/>
  <c r="X460" i="6" s="1"/>
  <c r="Y461" i="6"/>
  <c r="Y462" i="6"/>
  <c r="Y463" i="6"/>
  <c r="Y464" i="6"/>
  <c r="X464" i="6" s="1"/>
  <c r="Y465" i="6"/>
  <c r="Y466" i="6"/>
  <c r="Y467" i="6"/>
  <c r="Y468" i="6"/>
  <c r="X468" i="6" s="1"/>
  <c r="Y469" i="6"/>
  <c r="Y470" i="6"/>
  <c r="Y471" i="6"/>
  <c r="Y472" i="6"/>
  <c r="X472" i="6" s="1"/>
  <c r="Y473" i="6"/>
  <c r="Y474" i="6"/>
  <c r="Y475" i="6"/>
  <c r="Y476" i="6"/>
  <c r="X476" i="6" s="1"/>
  <c r="Y477" i="6"/>
  <c r="Y478" i="6"/>
  <c r="Y479" i="6"/>
  <c r="Y480" i="6"/>
  <c r="X480" i="6" s="1"/>
  <c r="Y481" i="6"/>
  <c r="Y482" i="6"/>
  <c r="Y483" i="6"/>
  <c r="Y484" i="6"/>
  <c r="X484" i="6" s="1"/>
  <c r="Y485" i="6"/>
  <c r="Y486" i="6"/>
  <c r="Y487" i="6"/>
  <c r="Y488" i="6"/>
  <c r="X488" i="6" s="1"/>
  <c r="Y489" i="6"/>
  <c r="X489" i="6" s="1"/>
  <c r="Y490" i="6"/>
  <c r="Y491" i="6"/>
  <c r="Y492" i="6"/>
  <c r="X492" i="6" s="1"/>
  <c r="Y493" i="6"/>
  <c r="Y494" i="6"/>
  <c r="Y495" i="6"/>
  <c r="Y496" i="6"/>
  <c r="X496" i="6" s="1"/>
  <c r="Y497" i="6"/>
  <c r="X497" i="6" s="1"/>
  <c r="Y498" i="6"/>
  <c r="Y499" i="6"/>
  <c r="Y500" i="6"/>
  <c r="X500" i="6" s="1"/>
  <c r="Y501" i="6"/>
  <c r="X501" i="6" s="1"/>
  <c r="Y502" i="6"/>
  <c r="Y503" i="6"/>
  <c r="Y504" i="6"/>
  <c r="X504" i="6" s="1"/>
  <c r="Y505" i="6"/>
  <c r="X505" i="6" s="1"/>
  <c r="Y506" i="6"/>
  <c r="Y409" i="6"/>
  <c r="Y410" i="6"/>
  <c r="X410" i="6" s="1"/>
  <c r="Y411" i="6"/>
  <c r="Y412" i="6"/>
  <c r="Y413" i="6"/>
  <c r="X413" i="6" s="1"/>
  <c r="Y414" i="6"/>
  <c r="X414" i="6" s="1"/>
  <c r="Y415" i="6"/>
  <c r="Y416" i="6"/>
  <c r="Y417" i="6"/>
  <c r="Y418" i="6"/>
  <c r="X418" i="6" s="1"/>
  <c r="Y419" i="6"/>
  <c r="Y420" i="6"/>
  <c r="Y421" i="6"/>
  <c r="Y422" i="6"/>
  <c r="X422" i="6" s="1"/>
  <c r="Y423" i="6"/>
  <c r="Y424" i="6"/>
  <c r="Y425" i="6"/>
  <c r="Y426" i="6"/>
  <c r="X426" i="6" s="1"/>
  <c r="Y427" i="6"/>
  <c r="Y428" i="6"/>
  <c r="Y429" i="6"/>
  <c r="Y430" i="6"/>
  <c r="X430" i="6" s="1"/>
  <c r="Y431" i="6"/>
  <c r="Y432" i="6"/>
  <c r="Y433" i="6"/>
  <c r="Y434" i="6"/>
  <c r="X434" i="6" s="1"/>
  <c r="Y435" i="6"/>
  <c r="Y436" i="6"/>
  <c r="Y437" i="6"/>
  <c r="Y438" i="6"/>
  <c r="X438" i="6" s="1"/>
  <c r="Y439" i="6"/>
  <c r="Y440" i="6"/>
  <c r="Y441" i="6"/>
  <c r="Y442" i="6"/>
  <c r="X442" i="6" s="1"/>
  <c r="Y443" i="6"/>
  <c r="Y444" i="6"/>
  <c r="Y445" i="6"/>
  <c r="X445" i="6" s="1"/>
  <c r="Y446" i="6"/>
  <c r="X446" i="6" s="1"/>
  <c r="Y447" i="6"/>
  <c r="X447" i="6" s="1"/>
  <c r="Y448" i="6"/>
  <c r="Y449" i="6"/>
  <c r="Y450" i="6"/>
  <c r="X450" i="6" s="1"/>
  <c r="Y451" i="6"/>
  <c r="X451" i="6" s="1"/>
  <c r="Y452" i="6"/>
  <c r="Y453" i="6"/>
  <c r="Y454" i="6"/>
  <c r="X454" i="6" s="1"/>
  <c r="Y455" i="6"/>
  <c r="X455" i="6" s="1"/>
  <c r="Y456" i="6"/>
  <c r="Y359" i="6"/>
  <c r="Y360" i="6"/>
  <c r="X360" i="6" s="1"/>
  <c r="Y361" i="6"/>
  <c r="Y362" i="6"/>
  <c r="Y363" i="6"/>
  <c r="Y364" i="6"/>
  <c r="X364" i="6" s="1"/>
  <c r="Y365" i="6"/>
  <c r="Y366" i="6"/>
  <c r="Y367" i="6"/>
  <c r="X367" i="6" s="1"/>
  <c r="Y368" i="6"/>
  <c r="X368" i="6" s="1"/>
  <c r="Y369" i="6"/>
  <c r="Y370" i="6"/>
  <c r="Y371" i="6"/>
  <c r="Y372" i="6"/>
  <c r="X372" i="6" s="1"/>
  <c r="Y373" i="6"/>
  <c r="Y374" i="6"/>
  <c r="Y375" i="6"/>
  <c r="Y376" i="6"/>
  <c r="X376" i="6" s="1"/>
  <c r="Y377" i="6"/>
  <c r="Y378" i="6"/>
  <c r="Y379" i="6"/>
  <c r="Y380" i="6"/>
  <c r="X380" i="6" s="1"/>
  <c r="Y381" i="6"/>
  <c r="Y382" i="6"/>
  <c r="Y383" i="6"/>
  <c r="Y384" i="6"/>
  <c r="X384" i="6" s="1"/>
  <c r="Y385" i="6"/>
  <c r="Y386" i="6"/>
  <c r="X386" i="6" s="1"/>
  <c r="Y387" i="6"/>
  <c r="Y388" i="6"/>
  <c r="X388" i="6" s="1"/>
  <c r="Y389" i="6"/>
  <c r="Y390" i="6"/>
  <c r="Y391" i="6"/>
  <c r="Y392" i="6"/>
  <c r="X392" i="6" s="1"/>
  <c r="Y393" i="6"/>
  <c r="X393" i="6" s="1"/>
  <c r="Y394" i="6"/>
  <c r="Y395" i="6"/>
  <c r="X395" i="6" s="1"/>
  <c r="Y396" i="6"/>
  <c r="Y397" i="6"/>
  <c r="X397" i="6" s="1"/>
  <c r="Y398" i="6"/>
  <c r="X398" i="6" s="1"/>
  <c r="Y399" i="6"/>
  <c r="X399" i="6" s="1"/>
  <c r="Y400" i="6"/>
  <c r="X400" i="6" s="1"/>
  <c r="Y401" i="6"/>
  <c r="Y402" i="6"/>
  <c r="X402" i="6" s="1"/>
  <c r="Y403" i="6"/>
  <c r="X403" i="6" s="1"/>
  <c r="Y404" i="6"/>
  <c r="X404" i="6" s="1"/>
  <c r="Y405" i="6"/>
  <c r="Y406" i="6"/>
  <c r="X406" i="6" s="1"/>
  <c r="Y309" i="6"/>
  <c r="Y310" i="6"/>
  <c r="Y311" i="6"/>
  <c r="Y312" i="6"/>
  <c r="X312" i="6" s="1"/>
  <c r="Y313" i="6"/>
  <c r="X313" i="6" s="1"/>
  <c r="Y314" i="6"/>
  <c r="X314" i="6" s="1"/>
  <c r="Y315" i="6"/>
  <c r="Y316" i="6"/>
  <c r="X316" i="6" s="1"/>
  <c r="Y317" i="6"/>
  <c r="X317" i="6" s="1"/>
  <c r="Y318" i="6"/>
  <c r="Y319" i="6"/>
  <c r="Y320" i="6"/>
  <c r="Y321" i="6"/>
  <c r="Y322" i="6"/>
  <c r="X322" i="6" s="1"/>
  <c r="Y323" i="6"/>
  <c r="Y324" i="6"/>
  <c r="Y325" i="6"/>
  <c r="X325" i="6" s="1"/>
  <c r="Y326" i="6"/>
  <c r="X326" i="6" s="1"/>
  <c r="Y327" i="6"/>
  <c r="Y328" i="6"/>
  <c r="X328" i="6" s="1"/>
  <c r="Y329" i="6"/>
  <c r="X329" i="6" s="1"/>
  <c r="Y330" i="6"/>
  <c r="Y331" i="6"/>
  <c r="X331" i="6" s="1"/>
  <c r="Y332" i="6"/>
  <c r="X332" i="6" s="1"/>
  <c r="Y333" i="6"/>
  <c r="Y334" i="6"/>
  <c r="X334" i="6" s="1"/>
  <c r="Y335" i="6"/>
  <c r="Y336" i="6"/>
  <c r="Y337" i="6"/>
  <c r="Y338" i="6"/>
  <c r="X338" i="6" s="1"/>
  <c r="Y339" i="6"/>
  <c r="X339" i="6" s="1"/>
  <c r="Y340" i="6"/>
  <c r="Y341" i="6"/>
  <c r="X341" i="6" s="1"/>
  <c r="Y342" i="6"/>
  <c r="Y343" i="6"/>
  <c r="Y344" i="6"/>
  <c r="Y345" i="6"/>
  <c r="X345" i="6" s="1"/>
  <c r="Y346" i="6"/>
  <c r="Y347" i="6"/>
  <c r="Y348" i="6"/>
  <c r="X348" i="6" s="1"/>
  <c r="Y349" i="6"/>
  <c r="X349" i="6" s="1"/>
  <c r="Y350" i="6"/>
  <c r="X350" i="6" s="1"/>
  <c r="Y351" i="6"/>
  <c r="X351" i="6" s="1"/>
  <c r="Y352" i="6"/>
  <c r="X352" i="6" s="1"/>
  <c r="Y353" i="6"/>
  <c r="X353" i="6" s="1"/>
  <c r="Y354" i="6"/>
  <c r="X354" i="6" s="1"/>
  <c r="Y355" i="6"/>
  <c r="X355" i="6" s="1"/>
  <c r="Y356" i="6"/>
  <c r="X356" i="6" s="1"/>
  <c r="Y259" i="6"/>
  <c r="Y260" i="6"/>
  <c r="Y261" i="6"/>
  <c r="Y262" i="6"/>
  <c r="X262" i="6" s="1"/>
  <c r="Y263" i="6"/>
  <c r="X263" i="6" s="1"/>
  <c r="Y264" i="6"/>
  <c r="Y265" i="6"/>
  <c r="Y266" i="6"/>
  <c r="Y267" i="6"/>
  <c r="X267" i="6" s="1"/>
  <c r="Y268" i="6"/>
  <c r="Y269" i="6"/>
  <c r="Y270" i="6"/>
  <c r="Y271" i="6"/>
  <c r="X271" i="6" s="1"/>
  <c r="Y272" i="6"/>
  <c r="X272" i="6" s="1"/>
  <c r="Y273" i="6"/>
  <c r="Y274" i="6"/>
  <c r="X274" i="6" s="1"/>
  <c r="Y275" i="6"/>
  <c r="X275" i="6" s="1"/>
  <c r="Y276" i="6"/>
  <c r="Y277" i="6"/>
  <c r="Y278" i="6"/>
  <c r="X278" i="6" s="1"/>
  <c r="Y279" i="6"/>
  <c r="Y280" i="6"/>
  <c r="X280" i="6" s="1"/>
  <c r="Y281" i="6"/>
  <c r="Y282" i="6"/>
  <c r="X282" i="6" s="1"/>
  <c r="Y283" i="6"/>
  <c r="X283" i="6" s="1"/>
  <c r="Y284" i="6"/>
  <c r="X284" i="6" s="1"/>
  <c r="Y285" i="6"/>
  <c r="Y286" i="6"/>
  <c r="Y287" i="6"/>
  <c r="X287" i="6" s="1"/>
  <c r="Y288" i="6"/>
  <c r="Y289" i="6"/>
  <c r="Y290" i="6"/>
  <c r="X290" i="6" s="1"/>
  <c r="Y291" i="6"/>
  <c r="X291" i="6" s="1"/>
  <c r="Y292" i="6"/>
  <c r="Y293" i="6"/>
  <c r="Y294" i="6"/>
  <c r="X294" i="6" s="1"/>
  <c r="Y295" i="6"/>
  <c r="Y296" i="6"/>
  <c r="X296" i="6" s="1"/>
  <c r="Y297" i="6"/>
  <c r="X297" i="6" s="1"/>
  <c r="Y298" i="6"/>
  <c r="X298" i="6" s="1"/>
  <c r="Y299" i="6"/>
  <c r="X299" i="6" s="1"/>
  <c r="Y300" i="6"/>
  <c r="X300" i="6" s="1"/>
  <c r="Y301" i="6"/>
  <c r="Y302" i="6"/>
  <c r="Y303" i="6"/>
  <c r="X303" i="6" s="1"/>
  <c r="Y304" i="6"/>
  <c r="X304" i="6" s="1"/>
  <c r="Y305" i="6"/>
  <c r="X305" i="6" s="1"/>
  <c r="Y306" i="6"/>
  <c r="X306" i="6" s="1"/>
  <c r="Y209" i="6"/>
  <c r="X209" i="6" s="1"/>
  <c r="Y210" i="6"/>
  <c r="Y211" i="6"/>
  <c r="Y212" i="6"/>
  <c r="Y214" i="6"/>
  <c r="X214" i="6" s="1"/>
  <c r="Y215" i="6"/>
  <c r="X215" i="6" s="1"/>
  <c r="Y216" i="6"/>
  <c r="Y217" i="6"/>
  <c r="Y218" i="6"/>
  <c r="X218" i="6" s="1"/>
  <c r="Y219" i="6"/>
  <c r="Y220" i="6"/>
  <c r="Y221" i="6"/>
  <c r="Y222" i="6"/>
  <c r="X222" i="6" s="1"/>
  <c r="Y223" i="6"/>
  <c r="Y224" i="6"/>
  <c r="Y225" i="6"/>
  <c r="X225" i="6" s="1"/>
  <c r="Y226" i="6"/>
  <c r="Y227" i="6"/>
  <c r="Y228" i="6"/>
  <c r="Y229" i="6"/>
  <c r="X229" i="6" s="1"/>
  <c r="Y230" i="6"/>
  <c r="Y231" i="6"/>
  <c r="X231" i="6" s="1"/>
  <c r="Y232" i="6"/>
  <c r="Y233" i="6"/>
  <c r="Y234" i="6"/>
  <c r="Y235" i="6"/>
  <c r="X235" i="6" s="1"/>
  <c r="Y236" i="6"/>
  <c r="X236" i="6" s="1"/>
  <c r="Y237" i="6"/>
  <c r="X237" i="6" s="1"/>
  <c r="Y238" i="6"/>
  <c r="X238" i="6" s="1"/>
  <c r="Y239" i="6"/>
  <c r="X239" i="6" s="1"/>
  <c r="Y240" i="6"/>
  <c r="X240" i="6" s="1"/>
  <c r="Y241" i="6"/>
  <c r="Y242" i="6"/>
  <c r="X242" i="6" s="1"/>
  <c r="Y243" i="6"/>
  <c r="Y244" i="6"/>
  <c r="Y245" i="6"/>
  <c r="Y246" i="6"/>
  <c r="X246" i="6" s="1"/>
  <c r="Y247" i="6"/>
  <c r="X247" i="6" s="1"/>
  <c r="Y248" i="6"/>
  <c r="Y249" i="6"/>
  <c r="Y250" i="6"/>
  <c r="X250" i="6" s="1"/>
  <c r="Y251" i="6"/>
  <c r="X251" i="6" s="1"/>
  <c r="Y252" i="6"/>
  <c r="Y253" i="6"/>
  <c r="X253" i="6" s="1"/>
  <c r="Y254" i="6"/>
  <c r="X254" i="6" s="1"/>
  <c r="Y255" i="6"/>
  <c r="X255" i="6" s="1"/>
  <c r="Y256" i="6"/>
  <c r="Y159" i="6"/>
  <c r="Y160" i="6"/>
  <c r="X160" i="6" s="1"/>
  <c r="Y161" i="6"/>
  <c r="Y162" i="6"/>
  <c r="Y163" i="6"/>
  <c r="X163" i="6" s="1"/>
  <c r="Y164" i="6"/>
  <c r="X164" i="6" s="1"/>
  <c r="Y165" i="6"/>
  <c r="Y166" i="6"/>
  <c r="Y167" i="6"/>
  <c r="X167" i="6" s="1"/>
  <c r="Y168" i="6"/>
  <c r="Y169" i="6"/>
  <c r="Y170" i="6"/>
  <c r="Y171" i="6"/>
  <c r="X171" i="6" s="1"/>
  <c r="Y172" i="6"/>
  <c r="Y173" i="6"/>
  <c r="Y174" i="6"/>
  <c r="Y175" i="6"/>
  <c r="X175" i="6" s="1"/>
  <c r="Y176" i="6"/>
  <c r="X176" i="6" s="1"/>
  <c r="Y177" i="6"/>
  <c r="Y178" i="6"/>
  <c r="Y179" i="6"/>
  <c r="X179" i="6" s="1"/>
  <c r="Y180" i="6"/>
  <c r="X180" i="6" s="1"/>
  <c r="Y181" i="6"/>
  <c r="Y182" i="6"/>
  <c r="Y183" i="6"/>
  <c r="Y184" i="6"/>
  <c r="X184" i="6" s="1"/>
  <c r="Y185" i="6"/>
  <c r="Y186" i="6"/>
  <c r="Y187" i="6"/>
  <c r="X187" i="6" s="1"/>
  <c r="Y188" i="6"/>
  <c r="X188" i="6" s="1"/>
  <c r="Y189" i="6"/>
  <c r="Y190" i="6"/>
  <c r="Y191" i="6"/>
  <c r="X191" i="6" s="1"/>
  <c r="Y192" i="6"/>
  <c r="X192" i="6" s="1"/>
  <c r="Y193" i="6"/>
  <c r="Y194" i="6"/>
  <c r="Y195" i="6"/>
  <c r="X195" i="6" s="1"/>
  <c r="Y196" i="6"/>
  <c r="X196" i="6" s="1"/>
  <c r="Y197" i="6"/>
  <c r="X197" i="6" s="1"/>
  <c r="Y198" i="6"/>
  <c r="X198" i="6" s="1"/>
  <c r="Y199" i="6"/>
  <c r="X199" i="6" s="1"/>
  <c r="Y200" i="6"/>
  <c r="Y201" i="6"/>
  <c r="X201" i="6" s="1"/>
  <c r="Y202" i="6"/>
  <c r="Y203" i="6"/>
  <c r="X203" i="6" s="1"/>
  <c r="Y204" i="6"/>
  <c r="X204" i="6" s="1"/>
  <c r="Y205" i="6"/>
  <c r="X205" i="6" s="1"/>
  <c r="Y206" i="6"/>
  <c r="X206" i="6" s="1"/>
  <c r="Y109" i="6"/>
  <c r="Y110" i="6"/>
  <c r="Y111" i="6"/>
  <c r="Y112" i="6"/>
  <c r="Y113" i="6"/>
  <c r="X113" i="6" s="1"/>
  <c r="Y114" i="6"/>
  <c r="Y115" i="6"/>
  <c r="Y116" i="6"/>
  <c r="Y117" i="6"/>
  <c r="X117" i="6" s="1"/>
  <c r="Y118" i="6"/>
  <c r="X118" i="6" s="1"/>
  <c r="Y119" i="6"/>
  <c r="Y120" i="6"/>
  <c r="Y121" i="6"/>
  <c r="X121" i="6" s="1"/>
  <c r="Y122" i="6"/>
  <c r="X122" i="6" s="1"/>
  <c r="Y123" i="6"/>
  <c r="X123" i="6" s="1"/>
  <c r="Y124" i="6"/>
  <c r="Y125" i="6"/>
  <c r="Y126" i="6"/>
  <c r="X126" i="6" s="1"/>
  <c r="Y127" i="6"/>
  <c r="Y128" i="6"/>
  <c r="Y129" i="6"/>
  <c r="Y130" i="6"/>
  <c r="X130" i="6" s="1"/>
  <c r="Y131" i="6"/>
  <c r="Y132" i="6"/>
  <c r="Y133" i="6"/>
  <c r="Y134" i="6"/>
  <c r="X134" i="6" s="1"/>
  <c r="Y135" i="6"/>
  <c r="Y136" i="6"/>
  <c r="Y137" i="6"/>
  <c r="X137" i="6" s="1"/>
  <c r="Y138" i="6"/>
  <c r="Y139" i="6"/>
  <c r="Y140" i="6"/>
  <c r="Y141" i="6"/>
  <c r="X141" i="6" s="1"/>
  <c r="Y142" i="6"/>
  <c r="X142" i="6" s="1"/>
  <c r="Y143" i="6"/>
  <c r="Y144" i="6"/>
  <c r="Y145" i="6"/>
  <c r="X145" i="6" s="1"/>
  <c r="Y146" i="6"/>
  <c r="X146" i="6" s="1"/>
  <c r="Y147" i="6"/>
  <c r="Y148" i="6"/>
  <c r="X148" i="6" s="1"/>
  <c r="Y149" i="6"/>
  <c r="X149" i="6" s="1"/>
  <c r="Y150" i="6"/>
  <c r="X150" i="6" s="1"/>
  <c r="Y151" i="6"/>
  <c r="Y152" i="6"/>
  <c r="X152" i="6" s="1"/>
  <c r="Y153" i="6"/>
  <c r="X153" i="6" s="1"/>
  <c r="Y154" i="6"/>
  <c r="X154" i="6" s="1"/>
  <c r="Y155" i="6"/>
  <c r="Y156" i="6"/>
  <c r="X156" i="6" s="1"/>
  <c r="Y59" i="6"/>
  <c r="Y60" i="6"/>
  <c r="Y61" i="6"/>
  <c r="Y62" i="6"/>
  <c r="Y63" i="6"/>
  <c r="X63" i="6" s="1"/>
  <c r="Y64" i="6"/>
  <c r="Y65" i="6"/>
  <c r="Y66" i="6"/>
  <c r="X66" i="6" s="1"/>
  <c r="Y67" i="6"/>
  <c r="Y68" i="6"/>
  <c r="Y69" i="6"/>
  <c r="Y70" i="6"/>
  <c r="Y71" i="6"/>
  <c r="Y72" i="6"/>
  <c r="Y73" i="6"/>
  <c r="Y74" i="6"/>
  <c r="X74" i="6" s="1"/>
  <c r="Y75" i="6"/>
  <c r="Y76" i="6"/>
  <c r="Y77" i="6"/>
  <c r="Y78" i="6"/>
  <c r="Y79" i="6"/>
  <c r="Y80" i="6"/>
  <c r="X80" i="6" s="1"/>
  <c r="Y81" i="6"/>
  <c r="Y82" i="6"/>
  <c r="X82" i="6" s="1"/>
  <c r="Y83" i="6"/>
  <c r="Y84" i="6"/>
  <c r="X84" i="6" s="1"/>
  <c r="Y85" i="6"/>
  <c r="Y86" i="6"/>
  <c r="Y87" i="6"/>
  <c r="X87" i="6" s="1"/>
  <c r="Y88" i="6"/>
  <c r="Y89" i="6"/>
  <c r="Y90" i="6"/>
  <c r="X90" i="6" s="1"/>
  <c r="Y91" i="6"/>
  <c r="X91" i="6" s="1"/>
  <c r="Y92" i="6"/>
  <c r="Y93" i="6"/>
  <c r="Y94" i="6"/>
  <c r="X94" i="6" s="1"/>
  <c r="Y95" i="6"/>
  <c r="X95" i="6" s="1"/>
  <c r="Y96" i="6"/>
  <c r="X96" i="6" s="1"/>
  <c r="Y97" i="6"/>
  <c r="Y98" i="6"/>
  <c r="Y99" i="6"/>
  <c r="X99" i="6" s="1"/>
  <c r="Y100" i="6"/>
  <c r="X100" i="6" s="1"/>
  <c r="Y101" i="6"/>
  <c r="Y102" i="6"/>
  <c r="X102" i="6" s="1"/>
  <c r="Y103" i="6"/>
  <c r="X103" i="6" s="1"/>
  <c r="Y104" i="6"/>
  <c r="X104" i="6" s="1"/>
  <c r="Y105" i="6"/>
  <c r="Y106" i="6"/>
  <c r="X106" i="6" s="1"/>
  <c r="Z506" i="6"/>
  <c r="Z505" i="6"/>
  <c r="Z504" i="6"/>
  <c r="Z503" i="6"/>
  <c r="Z502" i="6"/>
  <c r="Z501" i="6"/>
  <c r="Z500" i="6"/>
  <c r="Z499" i="6"/>
  <c r="Z498" i="6"/>
  <c r="Z497" i="6"/>
  <c r="Z496" i="6"/>
  <c r="Z495" i="6"/>
  <c r="Z494" i="6"/>
  <c r="Z493" i="6"/>
  <c r="Z492" i="6"/>
  <c r="Z491" i="6"/>
  <c r="Z490" i="6"/>
  <c r="Z489" i="6"/>
  <c r="Z488" i="6"/>
  <c r="Z487" i="6"/>
  <c r="Z486" i="6"/>
  <c r="Z485" i="6"/>
  <c r="Z484" i="6"/>
  <c r="Z483" i="6"/>
  <c r="Z482" i="6"/>
  <c r="Z481" i="6"/>
  <c r="Z480" i="6"/>
  <c r="Z479" i="6"/>
  <c r="Z478" i="6"/>
  <c r="Z477" i="6"/>
  <c r="Z476" i="6"/>
  <c r="Z475" i="6"/>
  <c r="Z474" i="6"/>
  <c r="Z473" i="6"/>
  <c r="Z472" i="6"/>
  <c r="Z471" i="6"/>
  <c r="Z470" i="6"/>
  <c r="Z469" i="6"/>
  <c r="Z468" i="6"/>
  <c r="Z467" i="6"/>
  <c r="Z466" i="6"/>
  <c r="Z465" i="6"/>
  <c r="Z464" i="6"/>
  <c r="Z463" i="6"/>
  <c r="Z462" i="6"/>
  <c r="Z461" i="6"/>
  <c r="Z460" i="6"/>
  <c r="Z459" i="6"/>
  <c r="Z458" i="6"/>
  <c r="Z408" i="6"/>
  <c r="Z409" i="6"/>
  <c r="Z410" i="6"/>
  <c r="Z411" i="6"/>
  <c r="Z412" i="6"/>
  <c r="Z413" i="6"/>
  <c r="Z414" i="6"/>
  <c r="Z415" i="6"/>
  <c r="Z416" i="6"/>
  <c r="Z417" i="6"/>
  <c r="Z418" i="6"/>
  <c r="Z419" i="6"/>
  <c r="Z420" i="6"/>
  <c r="Z421" i="6"/>
  <c r="Z422" i="6"/>
  <c r="Z423" i="6"/>
  <c r="Z424" i="6"/>
  <c r="Z425" i="6"/>
  <c r="Z426" i="6"/>
  <c r="Z427" i="6"/>
  <c r="Z428" i="6"/>
  <c r="Z429" i="6"/>
  <c r="Z430" i="6"/>
  <c r="Z431" i="6"/>
  <c r="Z432" i="6"/>
  <c r="Z433" i="6"/>
  <c r="Z434" i="6"/>
  <c r="Z435" i="6"/>
  <c r="Z436" i="6"/>
  <c r="Z437" i="6"/>
  <c r="Z438" i="6"/>
  <c r="Z439" i="6"/>
  <c r="Z440" i="6"/>
  <c r="Z441" i="6"/>
  <c r="Z442" i="6"/>
  <c r="Z443" i="6"/>
  <c r="Z444" i="6"/>
  <c r="Z445" i="6"/>
  <c r="Z446" i="6"/>
  <c r="Z447" i="6"/>
  <c r="Z448" i="6"/>
  <c r="Z449" i="6"/>
  <c r="Z450" i="6"/>
  <c r="Z451" i="6"/>
  <c r="Z452" i="6"/>
  <c r="Z453" i="6"/>
  <c r="Z454" i="6"/>
  <c r="Z455" i="6"/>
  <c r="Z456" i="6"/>
  <c r="Z358" i="6"/>
  <c r="Z359" i="6"/>
  <c r="Z360" i="6"/>
  <c r="Z361" i="6"/>
  <c r="Z362" i="6"/>
  <c r="Z363" i="6"/>
  <c r="Z364" i="6"/>
  <c r="Z365" i="6"/>
  <c r="Z366" i="6"/>
  <c r="Z367" i="6"/>
  <c r="Z368" i="6"/>
  <c r="Z369" i="6"/>
  <c r="Z370" i="6"/>
  <c r="Z371" i="6"/>
  <c r="Z372" i="6"/>
  <c r="Z373" i="6"/>
  <c r="Z374" i="6"/>
  <c r="Z375" i="6"/>
  <c r="Z376" i="6"/>
  <c r="Z377" i="6"/>
  <c r="Z378" i="6"/>
  <c r="Z379" i="6"/>
  <c r="Z380" i="6"/>
  <c r="Z381" i="6"/>
  <c r="Z382" i="6"/>
  <c r="Z383" i="6"/>
  <c r="Z384" i="6"/>
  <c r="Z385" i="6"/>
  <c r="Z386" i="6"/>
  <c r="Z387" i="6"/>
  <c r="Z388" i="6"/>
  <c r="Z389" i="6"/>
  <c r="Z390" i="6"/>
  <c r="Z391" i="6"/>
  <c r="Z392" i="6"/>
  <c r="Z393" i="6"/>
  <c r="Z394" i="6"/>
  <c r="Z395" i="6"/>
  <c r="Z396" i="6"/>
  <c r="Z397" i="6"/>
  <c r="Z398" i="6"/>
  <c r="Z399" i="6"/>
  <c r="Z400" i="6"/>
  <c r="Z401" i="6"/>
  <c r="Z402" i="6"/>
  <c r="Z403" i="6"/>
  <c r="Z404" i="6"/>
  <c r="Z405" i="6"/>
  <c r="Z406" i="6"/>
  <c r="Z308" i="6"/>
  <c r="Z309" i="6"/>
  <c r="Z310" i="6"/>
  <c r="Z311" i="6"/>
  <c r="Z312" i="6"/>
  <c r="Z313" i="6"/>
  <c r="Z314" i="6"/>
  <c r="Z315" i="6"/>
  <c r="Z316" i="6"/>
  <c r="Z317" i="6"/>
  <c r="Z318" i="6"/>
  <c r="Z319" i="6"/>
  <c r="Z320" i="6"/>
  <c r="Z321" i="6"/>
  <c r="Z322" i="6"/>
  <c r="Z323" i="6"/>
  <c r="Z324" i="6"/>
  <c r="Z325" i="6"/>
  <c r="Z326" i="6"/>
  <c r="Z327" i="6"/>
  <c r="Z328" i="6"/>
  <c r="Z329" i="6"/>
  <c r="Z330" i="6"/>
  <c r="Z331" i="6"/>
  <c r="Z332" i="6"/>
  <c r="Z333" i="6"/>
  <c r="Z334" i="6"/>
  <c r="Z335" i="6"/>
  <c r="Z336" i="6"/>
  <c r="Z337" i="6"/>
  <c r="Z338" i="6"/>
  <c r="Z339" i="6"/>
  <c r="Z340" i="6"/>
  <c r="Z341" i="6"/>
  <c r="Z342" i="6"/>
  <c r="Z343" i="6"/>
  <c r="Z344" i="6"/>
  <c r="Z345" i="6"/>
  <c r="Z346" i="6"/>
  <c r="Z347" i="6"/>
  <c r="Z348" i="6"/>
  <c r="Z349" i="6"/>
  <c r="Z350" i="6"/>
  <c r="Z351" i="6"/>
  <c r="Z352" i="6"/>
  <c r="Z353" i="6"/>
  <c r="Z354" i="6"/>
  <c r="Z355" i="6"/>
  <c r="Z356" i="6"/>
  <c r="Z258" i="6"/>
  <c r="Z259" i="6"/>
  <c r="Z260" i="6"/>
  <c r="Z261" i="6"/>
  <c r="Z262" i="6"/>
  <c r="Z263" i="6"/>
  <c r="Z264" i="6"/>
  <c r="Z265" i="6"/>
  <c r="Z266" i="6"/>
  <c r="Z267" i="6"/>
  <c r="Z268" i="6"/>
  <c r="Z269" i="6"/>
  <c r="Z270" i="6"/>
  <c r="Z271" i="6"/>
  <c r="Z272" i="6"/>
  <c r="Z273" i="6"/>
  <c r="Z274" i="6"/>
  <c r="Z275" i="6"/>
  <c r="Z276" i="6"/>
  <c r="Z277" i="6"/>
  <c r="Z278" i="6"/>
  <c r="Z279" i="6"/>
  <c r="Z280" i="6"/>
  <c r="Z281" i="6"/>
  <c r="Z282" i="6"/>
  <c r="Z283" i="6"/>
  <c r="Z284" i="6"/>
  <c r="Z285" i="6"/>
  <c r="Z286" i="6"/>
  <c r="Z287" i="6"/>
  <c r="Z288" i="6"/>
  <c r="Z289" i="6"/>
  <c r="Z290" i="6"/>
  <c r="Z291" i="6"/>
  <c r="Z292" i="6"/>
  <c r="Z293" i="6"/>
  <c r="Z294" i="6"/>
  <c r="Z295" i="6"/>
  <c r="Z296" i="6"/>
  <c r="Z297" i="6"/>
  <c r="Z298" i="6"/>
  <c r="Z299" i="6"/>
  <c r="Z300" i="6"/>
  <c r="Z301" i="6"/>
  <c r="Z302" i="6"/>
  <c r="Z303" i="6"/>
  <c r="Z304" i="6"/>
  <c r="Z305" i="6"/>
  <c r="Z306" i="6"/>
  <c r="Z208" i="6"/>
  <c r="Z209" i="6"/>
  <c r="Z210" i="6"/>
  <c r="Z211" i="6"/>
  <c r="Z212" i="6"/>
  <c r="Z213" i="6"/>
  <c r="Z214" i="6"/>
  <c r="Z215" i="6"/>
  <c r="Z216" i="6"/>
  <c r="Z217" i="6"/>
  <c r="Z218" i="6"/>
  <c r="Z219" i="6"/>
  <c r="Z220" i="6"/>
  <c r="Z221" i="6"/>
  <c r="Z222" i="6"/>
  <c r="Z223" i="6"/>
  <c r="Z224" i="6"/>
  <c r="Z225" i="6"/>
  <c r="Z226" i="6"/>
  <c r="Z227" i="6"/>
  <c r="Z228" i="6"/>
  <c r="Z229" i="6"/>
  <c r="Z230" i="6"/>
  <c r="Z231" i="6"/>
  <c r="Z232" i="6"/>
  <c r="Z233" i="6"/>
  <c r="Z234" i="6"/>
  <c r="Z235" i="6"/>
  <c r="Z236" i="6"/>
  <c r="Z237" i="6"/>
  <c r="Z238" i="6"/>
  <c r="Z239" i="6"/>
  <c r="Z240" i="6"/>
  <c r="Z241" i="6"/>
  <c r="Z242" i="6"/>
  <c r="Z243" i="6"/>
  <c r="Z244" i="6"/>
  <c r="Z245" i="6"/>
  <c r="Z246" i="6"/>
  <c r="Z247" i="6"/>
  <c r="Z248" i="6"/>
  <c r="Z249" i="6"/>
  <c r="Z250" i="6"/>
  <c r="Z251" i="6"/>
  <c r="Z252" i="6"/>
  <c r="Z253" i="6"/>
  <c r="Z254" i="6"/>
  <c r="Z255" i="6"/>
  <c r="Z256" i="6"/>
  <c r="Z206" i="6"/>
  <c r="Z205" i="6"/>
  <c r="Z204" i="6"/>
  <c r="Z203" i="6"/>
  <c r="Z202" i="6"/>
  <c r="Z201" i="6"/>
  <c r="Z200" i="6"/>
  <c r="Z199" i="6"/>
  <c r="Z198" i="6"/>
  <c r="Z197" i="6"/>
  <c r="Z196" i="6"/>
  <c r="Z195" i="6"/>
  <c r="Z194" i="6"/>
  <c r="Z193" i="6"/>
  <c r="Z192" i="6"/>
  <c r="Z191" i="6"/>
  <c r="Z190" i="6"/>
  <c r="Z189" i="6"/>
  <c r="Z188" i="6"/>
  <c r="Z187" i="6"/>
  <c r="Z186" i="6"/>
  <c r="Z185" i="6"/>
  <c r="Z184" i="6"/>
  <c r="Z183" i="6"/>
  <c r="Z182" i="6"/>
  <c r="Z181" i="6"/>
  <c r="Z180" i="6"/>
  <c r="Z179" i="6"/>
  <c r="Z178" i="6"/>
  <c r="Z177" i="6"/>
  <c r="Z176" i="6"/>
  <c r="Z175" i="6"/>
  <c r="Z174" i="6"/>
  <c r="Z173" i="6"/>
  <c r="Z172" i="6"/>
  <c r="Z171" i="6"/>
  <c r="Z170" i="6"/>
  <c r="Z169" i="6"/>
  <c r="Z168" i="6"/>
  <c r="Z167" i="6"/>
  <c r="Z166" i="6"/>
  <c r="Z165" i="6"/>
  <c r="Z164" i="6"/>
  <c r="Z163" i="6"/>
  <c r="Z162" i="6"/>
  <c r="Z161" i="6"/>
  <c r="Z160" i="6"/>
  <c r="Z159" i="6"/>
  <c r="Z158" i="6"/>
  <c r="Z156" i="6"/>
  <c r="Z155" i="6"/>
  <c r="Z154" i="6"/>
  <c r="Z153" i="6"/>
  <c r="Z152" i="6"/>
  <c r="Z151" i="6"/>
  <c r="Z150" i="6"/>
  <c r="Z149" i="6"/>
  <c r="Z148" i="6"/>
  <c r="Z147" i="6"/>
  <c r="Z146" i="6"/>
  <c r="Z145" i="6"/>
  <c r="Z144" i="6"/>
  <c r="Z143" i="6"/>
  <c r="Z142" i="6"/>
  <c r="Z141" i="6"/>
  <c r="Z140" i="6"/>
  <c r="Z139" i="6"/>
  <c r="Z138" i="6"/>
  <c r="Z137" i="6"/>
  <c r="Z136" i="6"/>
  <c r="Z135" i="6"/>
  <c r="Z134" i="6"/>
  <c r="Z133" i="6"/>
  <c r="Z132" i="6"/>
  <c r="Z131" i="6"/>
  <c r="Z130" i="6"/>
  <c r="Z129" i="6"/>
  <c r="Z128" i="6"/>
  <c r="Z127" i="6"/>
  <c r="Z126" i="6"/>
  <c r="Z125" i="6"/>
  <c r="Z124" i="6"/>
  <c r="Z123" i="6"/>
  <c r="Z122" i="6"/>
  <c r="Z121" i="6"/>
  <c r="Z120" i="6"/>
  <c r="Z119" i="6"/>
  <c r="Z118" i="6"/>
  <c r="Z117" i="6"/>
  <c r="Z116" i="6"/>
  <c r="Z115" i="6"/>
  <c r="Z114" i="6"/>
  <c r="Z113" i="6"/>
  <c r="Z112" i="6"/>
  <c r="Z111" i="6"/>
  <c r="Z110" i="6"/>
  <c r="Z109" i="6"/>
  <c r="Z108" i="6"/>
  <c r="Z58" i="6"/>
  <c r="Z59" i="6"/>
  <c r="Z60" i="6"/>
  <c r="Z61" i="6"/>
  <c r="Z62" i="6"/>
  <c r="Z63" i="6"/>
  <c r="Z64" i="6"/>
  <c r="Z65" i="6"/>
  <c r="Z66" i="6"/>
  <c r="Z67" i="6"/>
  <c r="Z68" i="6"/>
  <c r="Z69" i="6"/>
  <c r="Z70" i="6"/>
  <c r="Z71" i="6"/>
  <c r="Z72" i="6"/>
  <c r="Z73" i="6"/>
  <c r="Z74" i="6"/>
  <c r="Z75" i="6"/>
  <c r="Z76" i="6"/>
  <c r="Z77" i="6"/>
  <c r="Z78" i="6"/>
  <c r="Z79" i="6"/>
  <c r="Z80" i="6"/>
  <c r="Z81" i="6"/>
  <c r="Z82" i="6"/>
  <c r="Z83" i="6"/>
  <c r="Z84" i="6"/>
  <c r="Z85" i="6"/>
  <c r="Z86" i="6"/>
  <c r="Z87" i="6"/>
  <c r="Z88" i="6"/>
  <c r="Z89" i="6"/>
  <c r="Z90" i="6"/>
  <c r="Z91" i="6"/>
  <c r="Z92" i="6"/>
  <c r="Z93" i="6"/>
  <c r="Z94" i="6"/>
  <c r="Z95" i="6"/>
  <c r="Z96" i="6"/>
  <c r="Z97" i="6"/>
  <c r="Z98" i="6"/>
  <c r="Z99" i="6"/>
  <c r="Z100" i="6"/>
  <c r="Z101" i="6"/>
  <c r="Z102" i="6"/>
  <c r="Z103" i="6"/>
  <c r="Z104" i="6"/>
  <c r="Z105" i="6"/>
  <c r="Z106" i="6"/>
  <c r="Z8" i="6"/>
  <c r="Z9" i="6"/>
  <c r="Z10" i="6"/>
  <c r="Z11" i="6"/>
  <c r="Z12" i="6"/>
  <c r="Z13" i="6"/>
  <c r="Z14" i="6"/>
  <c r="Z15" i="6"/>
  <c r="Z16" i="6"/>
  <c r="Z17" i="6"/>
  <c r="Z18" i="6"/>
  <c r="Z19" i="6"/>
  <c r="Z20" i="6"/>
  <c r="Z21" i="6"/>
  <c r="Z22" i="6"/>
  <c r="Z23" i="6"/>
  <c r="Z24" i="6"/>
  <c r="Z25" i="6"/>
  <c r="Z26" i="6"/>
  <c r="Z27" i="6"/>
  <c r="Z28" i="6"/>
  <c r="Z29" i="6"/>
  <c r="Z30" i="6"/>
  <c r="Z31" i="6"/>
  <c r="Z32" i="6"/>
  <c r="Z33" i="6"/>
  <c r="Z34" i="6"/>
  <c r="Z35" i="6"/>
  <c r="Z36" i="6"/>
  <c r="Z37" i="6"/>
  <c r="Z38" i="6"/>
  <c r="Z39" i="6"/>
  <c r="Z40" i="6"/>
  <c r="Z41" i="6"/>
  <c r="Z42" i="6"/>
  <c r="Z43" i="6"/>
  <c r="Z44" i="6"/>
  <c r="Z45" i="6"/>
  <c r="Z46" i="6"/>
  <c r="Z47" i="6"/>
  <c r="Z48" i="6"/>
  <c r="Z49" i="6"/>
  <c r="Z50" i="6"/>
  <c r="Z51" i="6"/>
  <c r="Z52" i="6"/>
  <c r="Z53" i="6"/>
  <c r="Z54" i="6"/>
  <c r="Z55" i="6"/>
  <c r="Z56" i="6"/>
  <c r="Y9" i="6"/>
  <c r="Y10" i="6"/>
  <c r="Y11" i="6"/>
  <c r="Y12" i="6"/>
  <c r="Y13" i="6"/>
  <c r="X13" i="6" s="1"/>
  <c r="Y14" i="6"/>
  <c r="Y15" i="6"/>
  <c r="Y16" i="6"/>
  <c r="Y17" i="6"/>
  <c r="Y18" i="6"/>
  <c r="Y19" i="6"/>
  <c r="Y20" i="6"/>
  <c r="Y21" i="6"/>
  <c r="Y22" i="6"/>
  <c r="Y23" i="6"/>
  <c r="Y24" i="6"/>
  <c r="Y25" i="6"/>
  <c r="Y26" i="6"/>
  <c r="Y27" i="6"/>
  <c r="X27" i="6" s="1"/>
  <c r="Y28" i="6"/>
  <c r="Y29" i="6"/>
  <c r="Y30" i="6"/>
  <c r="Y31" i="6"/>
  <c r="X31" i="6" s="1"/>
  <c r="Y32" i="6"/>
  <c r="Y33" i="6"/>
  <c r="Y34" i="6"/>
  <c r="Y35" i="6"/>
  <c r="X35" i="6" s="1"/>
  <c r="Y36" i="6"/>
  <c r="Y37" i="6"/>
  <c r="Y38" i="6"/>
  <c r="Y39" i="6"/>
  <c r="X39" i="6" s="1"/>
  <c r="Y40" i="6"/>
  <c r="Y41" i="6"/>
  <c r="Y42" i="6"/>
  <c r="X42" i="6" s="1"/>
  <c r="Y43" i="6"/>
  <c r="Y44" i="6"/>
  <c r="Y45" i="6"/>
  <c r="X45" i="6" s="1"/>
  <c r="Y46" i="6"/>
  <c r="X46" i="6" s="1"/>
  <c r="Y47" i="6"/>
  <c r="X47" i="6" s="1"/>
  <c r="Y48" i="6"/>
  <c r="Y49" i="6"/>
  <c r="X49" i="6" s="1"/>
  <c r="Y50" i="6"/>
  <c r="Y51" i="6"/>
  <c r="X51" i="6" s="1"/>
  <c r="Y52" i="6"/>
  <c r="Y53" i="6"/>
  <c r="X53" i="6" s="1"/>
  <c r="Y54" i="6"/>
  <c r="X54" i="6" s="1"/>
  <c r="Y55" i="6"/>
  <c r="X55" i="6" s="1"/>
  <c r="Y56" i="6"/>
  <c r="AL15" i="2"/>
  <c r="AL16" i="2"/>
  <c r="AL17" i="2"/>
  <c r="AL18" i="2"/>
  <c r="AL19" i="2"/>
  <c r="AL20" i="2"/>
  <c r="AL21" i="2"/>
  <c r="AL22" i="2"/>
  <c r="AL23" i="2"/>
  <c r="AL24" i="2"/>
  <c r="AL25" i="2"/>
  <c r="AL26" i="2"/>
  <c r="AL27" i="2"/>
  <c r="AL28" i="2"/>
  <c r="AL29" i="2"/>
  <c r="AL30" i="2"/>
  <c r="AL31" i="2"/>
  <c r="AL32" i="2"/>
  <c r="AL33" i="2"/>
  <c r="AL34" i="2"/>
  <c r="AL35" i="2"/>
  <c r="AL36" i="2"/>
  <c r="AL37" i="2"/>
  <c r="AL38" i="2"/>
  <c r="AL39" i="2"/>
  <c r="AL40" i="2"/>
  <c r="AL41" i="2"/>
  <c r="AL42" i="2"/>
  <c r="AL43" i="2"/>
  <c r="AL44" i="2"/>
  <c r="AL45" i="2"/>
  <c r="AL46" i="2"/>
  <c r="AL47" i="2"/>
  <c r="AL48" i="2"/>
  <c r="AL49" i="2"/>
  <c r="AL50" i="2"/>
  <c r="AL51" i="2"/>
  <c r="AL52" i="2"/>
  <c r="AL53" i="2"/>
  <c r="AL54" i="2"/>
  <c r="AL55" i="2"/>
  <c r="AL56" i="2"/>
  <c r="AL57" i="2"/>
  <c r="AL58" i="2"/>
  <c r="AL59" i="2"/>
  <c r="AL60" i="2"/>
  <c r="AL61" i="2"/>
  <c r="AL62" i="2"/>
  <c r="AL63" i="2"/>
  <c r="C46" i="4"/>
  <c r="C47" i="4"/>
  <c r="C48" i="4"/>
  <c r="C49" i="4"/>
  <c r="C50" i="4"/>
  <c r="C51" i="4"/>
  <c r="C45" i="4"/>
  <c r="C44" i="4"/>
  <c r="C23" i="4"/>
  <c r="C24" i="4"/>
  <c r="C25" i="4"/>
  <c r="C26" i="4"/>
  <c r="C27" i="4"/>
  <c r="C28" i="4"/>
  <c r="C29" i="4"/>
  <c r="C30" i="4"/>
  <c r="C31" i="4"/>
  <c r="C32" i="4"/>
  <c r="C33" i="4"/>
  <c r="C34" i="4"/>
  <c r="C35" i="4"/>
  <c r="C36" i="4"/>
  <c r="C37" i="4"/>
  <c r="C38" i="4"/>
  <c r="C39" i="4"/>
  <c r="C40" i="4"/>
  <c r="C41" i="4"/>
  <c r="C42" i="4"/>
  <c r="C43" i="4"/>
  <c r="C22" i="4"/>
  <c r="AG5" i="3"/>
  <c r="O6" i="1"/>
  <c r="O7" i="1"/>
  <c r="O8" i="1"/>
  <c r="O9" i="1"/>
  <c r="O10" i="1"/>
  <c r="O11" i="1"/>
  <c r="O12" i="1"/>
  <c r="O13" i="1"/>
  <c r="O14" i="1"/>
  <c r="O15" i="1"/>
  <c r="O16" i="1"/>
  <c r="O17" i="1"/>
  <c r="O18" i="1"/>
  <c r="O20" i="1"/>
  <c r="O21" i="1"/>
  <c r="O22" i="1"/>
  <c r="O23" i="1"/>
  <c r="O24" i="1"/>
  <c r="O25" i="1"/>
  <c r="O27" i="1"/>
  <c r="O29" i="1"/>
  <c r="O30" i="1"/>
  <c r="O5" i="1"/>
  <c r="L8" i="4"/>
  <c r="B8" i="4" s="1"/>
  <c r="AG10" i="3" s="1"/>
  <c r="L7" i="4"/>
  <c r="J7" i="4"/>
  <c r="B7" i="4" s="1"/>
  <c r="AG9" i="3" s="1"/>
  <c r="L6" i="4"/>
  <c r="K6" i="4"/>
  <c r="J6" i="4"/>
  <c r="I6" i="4"/>
  <c r="J5" i="4"/>
  <c r="I5" i="4"/>
  <c r="Q1" i="2"/>
  <c r="R1" i="2"/>
  <c r="S1" i="2"/>
  <c r="T1" i="2"/>
  <c r="U1" i="2"/>
  <c r="V1" i="2"/>
  <c r="W1" i="2"/>
  <c r="X1" i="2"/>
  <c r="Y1" i="2"/>
  <c r="Z1" i="2"/>
  <c r="A10" i="1"/>
  <c r="A15" i="1"/>
  <c r="A16" i="1"/>
  <c r="A21" i="1"/>
  <c r="A24" i="1"/>
  <c r="A25" i="1"/>
  <c r="C8" i="3"/>
  <c r="AQ8" i="3" s="1"/>
  <c r="U3" i="2"/>
  <c r="D14" i="2"/>
  <c r="D15" i="2" s="1"/>
  <c r="A5" i="1"/>
  <c r="A6" i="1" s="1"/>
  <c r="Y808" i="6"/>
  <c r="Y8" i="6"/>
  <c r="Y158" i="6"/>
  <c r="Y658" i="6"/>
  <c r="Y408" i="6"/>
  <c r="Y508" i="6"/>
  <c r="Y758" i="6"/>
  <c r="Y358" i="6"/>
  <c r="X358" i="6" s="1"/>
  <c r="Y708" i="6"/>
  <c r="Y558" i="6"/>
  <c r="X558" i="6" s="1"/>
  <c r="Y608" i="6"/>
  <c r="Y458" i="6"/>
  <c r="X458" i="6" s="1"/>
  <c r="Y208" i="6"/>
  <c r="X208" i="6" s="1"/>
  <c r="Y258" i="6"/>
  <c r="Y108" i="6"/>
  <c r="X108" i="6" s="1"/>
  <c r="Y308" i="6"/>
  <c r="Y213" i="6"/>
  <c r="I45" i="1" l="1"/>
  <c r="E14" i="2"/>
  <c r="C14" i="2"/>
  <c r="F14" i="2"/>
  <c r="I47" i="1"/>
  <c r="I48" i="1"/>
  <c r="AW8" i="3"/>
  <c r="G14" i="2"/>
  <c r="AF8" i="3"/>
  <c r="AP8" i="3"/>
  <c r="AU8" i="3"/>
  <c r="AT8" i="3"/>
  <c r="P50" i="1"/>
  <c r="E15" i="2"/>
  <c r="L158" i="6" s="1"/>
  <c r="G15" i="2"/>
  <c r="P358" i="6" s="1"/>
  <c r="Q358" i="6" s="1"/>
  <c r="C15" i="2"/>
  <c r="D16" i="2"/>
  <c r="F15" i="2"/>
  <c r="M358" i="6" s="1"/>
  <c r="C9" i="3"/>
  <c r="AQ9" i="3" s="1"/>
  <c r="AR8" i="3"/>
  <c r="AM8" i="3"/>
  <c r="AK8" i="3"/>
  <c r="AL8" i="3"/>
  <c r="AV8" i="3"/>
  <c r="AO8" i="3"/>
  <c r="I49" i="1"/>
  <c r="I46" i="1"/>
  <c r="I44" i="1"/>
  <c r="AC8" i="3"/>
  <c r="A7" i="1"/>
  <c r="O36" i="1"/>
  <c r="P37" i="1" s="1"/>
  <c r="AE57" i="3" s="1"/>
  <c r="X502" i="6"/>
  <c r="X17" i="6"/>
  <c r="X9" i="6"/>
  <c r="X105" i="6"/>
  <c r="X101" i="6"/>
  <c r="X97" i="6"/>
  <c r="X85" i="6"/>
  <c r="X81" i="6"/>
  <c r="X77" i="6"/>
  <c r="X73" i="6"/>
  <c r="X69" i="6"/>
  <c r="X65" i="6"/>
  <c r="X155" i="6"/>
  <c r="X151" i="6"/>
  <c r="X147" i="6"/>
  <c r="X56" i="6"/>
  <c r="X52" i="6"/>
  <c r="X48" i="6"/>
  <c r="X44" i="6"/>
  <c r="X40" i="6"/>
  <c r="X537" i="6"/>
  <c r="X535" i="6"/>
  <c r="X533" i="6"/>
  <c r="X531" i="6"/>
  <c r="X529" i="6"/>
  <c r="X527" i="6"/>
  <c r="X525" i="6"/>
  <c r="X523" i="6"/>
  <c r="X521" i="6"/>
  <c r="X515" i="6"/>
  <c r="X656" i="6"/>
  <c r="X654" i="6"/>
  <c r="X652" i="6"/>
  <c r="X650" i="6"/>
  <c r="X648" i="6"/>
  <c r="X646" i="6"/>
  <c r="X640" i="6"/>
  <c r="X636" i="6"/>
  <c r="X634" i="6"/>
  <c r="X632" i="6"/>
  <c r="X628" i="6"/>
  <c r="X626" i="6"/>
  <c r="X624" i="6"/>
  <c r="X622" i="6"/>
  <c r="X710" i="6"/>
  <c r="X728" i="6"/>
  <c r="X730" i="6"/>
  <c r="X732" i="6"/>
  <c r="X734" i="6"/>
  <c r="X736" i="6"/>
  <c r="X738" i="6"/>
  <c r="X740" i="6"/>
  <c r="X742" i="6"/>
  <c r="X744" i="6"/>
  <c r="X746" i="6"/>
  <c r="X748" i="6"/>
  <c r="X750" i="6"/>
  <c r="X752" i="6"/>
  <c r="X754" i="6"/>
  <c r="X789" i="6"/>
  <c r="X791" i="6"/>
  <c r="X793" i="6"/>
  <c r="X795" i="6"/>
  <c r="X797" i="6"/>
  <c r="X799" i="6"/>
  <c r="X801" i="6"/>
  <c r="X803" i="6"/>
  <c r="X805" i="6"/>
  <c r="X394" i="6"/>
  <c r="X456" i="6"/>
  <c r="X506" i="6"/>
  <c r="X144" i="6"/>
  <c r="X140" i="6"/>
  <c r="X124" i="6"/>
  <c r="X202" i="6"/>
  <c r="X194" i="6"/>
  <c r="X190" i="6"/>
  <c r="X182" i="6"/>
  <c r="X256" i="6"/>
  <c r="X252" i="6"/>
  <c r="X248" i="6"/>
  <c r="X244" i="6"/>
  <c r="X301" i="6"/>
  <c r="X293" i="6"/>
  <c r="X289" i="6"/>
  <c r="X347" i="6"/>
  <c r="X343" i="6"/>
  <c r="X311" i="6"/>
  <c r="X405" i="6"/>
  <c r="X401" i="6"/>
  <c r="X36" i="6"/>
  <c r="X32" i="6"/>
  <c r="X28" i="6"/>
  <c r="X24" i="6"/>
  <c r="X20" i="6"/>
  <c r="X16" i="6"/>
  <c r="X12" i="6"/>
  <c r="X92" i="6"/>
  <c r="X88" i="6"/>
  <c r="X143" i="6"/>
  <c r="X139" i="6"/>
  <c r="X135" i="6"/>
  <c r="X177" i="6"/>
  <c r="X173" i="6"/>
  <c r="X169" i="6"/>
  <c r="X243" i="6"/>
  <c r="X232" i="6"/>
  <c r="X224" i="6"/>
  <c r="X346" i="6"/>
  <c r="X342" i="6"/>
  <c r="X292" i="6"/>
  <c r="X288" i="6"/>
  <c r="X277" i="6"/>
  <c r="X273" i="6"/>
  <c r="X396" i="6"/>
  <c r="X389" i="6"/>
  <c r="X385" i="6"/>
  <c r="X381" i="6"/>
  <c r="X377" i="6"/>
  <c r="X443" i="6"/>
  <c r="X439" i="6"/>
  <c r="X435" i="6"/>
  <c r="X431" i="6"/>
  <c r="X427" i="6"/>
  <c r="X423" i="6"/>
  <c r="X493" i="6"/>
  <c r="X485" i="6"/>
  <c r="X481" i="6"/>
  <c r="X477" i="6"/>
  <c r="X473" i="6"/>
  <c r="X546" i="6"/>
  <c r="X544" i="6"/>
  <c r="X542" i="6"/>
  <c r="X595" i="6"/>
  <c r="X591" i="6"/>
  <c r="X589" i="6"/>
  <c r="X587" i="6"/>
  <c r="X585" i="6"/>
  <c r="X575" i="6"/>
  <c r="X573" i="6"/>
  <c r="X571" i="6"/>
  <c r="X569" i="6"/>
  <c r="X567" i="6"/>
  <c r="X565" i="6"/>
  <c r="X563" i="6"/>
  <c r="X561" i="6"/>
  <c r="X559" i="6"/>
  <c r="X696" i="6"/>
  <c r="X694" i="6"/>
  <c r="X692" i="6"/>
  <c r="X690" i="6"/>
  <c r="X668" i="6"/>
  <c r="X770" i="6"/>
  <c r="X784" i="6"/>
  <c r="X809" i="6"/>
  <c r="X811" i="6"/>
  <c r="X815" i="6"/>
  <c r="X817" i="6"/>
  <c r="X823" i="6"/>
  <c r="X827" i="6"/>
  <c r="X829" i="6"/>
  <c r="X831" i="6"/>
  <c r="X833" i="6"/>
  <c r="X835" i="6"/>
  <c r="X837" i="6"/>
  <c r="X839" i="6"/>
  <c r="X841" i="6"/>
  <c r="X843" i="6"/>
  <c r="X845" i="6"/>
  <c r="X608" i="6"/>
  <c r="X221" i="6"/>
  <c r="X295" i="6"/>
  <c r="X41" i="6"/>
  <c r="X38" i="6"/>
  <c r="X30" i="6"/>
  <c r="X249" i="6"/>
  <c r="X245" i="6"/>
  <c r="X241" i="6"/>
  <c r="X234" i="6"/>
  <c r="X230" i="6"/>
  <c r="X286" i="6"/>
  <c r="X279" i="6"/>
  <c r="X344" i="6"/>
  <c r="X340" i="6"/>
  <c r="X337" i="6"/>
  <c r="X333" i="6"/>
  <c r="X391" i="6"/>
  <c r="X453" i="6"/>
  <c r="X449" i="6"/>
  <c r="X441" i="6"/>
  <c r="X437" i="6"/>
  <c r="X433" i="6"/>
  <c r="X429" i="6"/>
  <c r="X425" i="6"/>
  <c r="X421" i="6"/>
  <c r="X417" i="6"/>
  <c r="X409" i="6"/>
  <c r="X503" i="6"/>
  <c r="X499" i="6"/>
  <c r="X495" i="6"/>
  <c r="X491" i="6"/>
  <c r="X487" i="6"/>
  <c r="X483" i="6"/>
  <c r="X479" i="6"/>
  <c r="X475" i="6"/>
  <c r="X471" i="6"/>
  <c r="X467" i="6"/>
  <c r="X463" i="6"/>
  <c r="X459" i="6"/>
  <c r="X555" i="6"/>
  <c r="X553" i="6"/>
  <c r="X551" i="6"/>
  <c r="X549" i="6"/>
  <c r="X547" i="6"/>
  <c r="X545" i="6"/>
  <c r="X543" i="6"/>
  <c r="X541" i="6"/>
  <c r="X606" i="6"/>
  <c r="X604" i="6"/>
  <c r="X602" i="6"/>
  <c r="X600" i="6"/>
  <c r="X598" i="6"/>
  <c r="X596" i="6"/>
  <c r="X594" i="6"/>
  <c r="X592" i="6"/>
  <c r="X588" i="6"/>
  <c r="X586" i="6"/>
  <c r="X584" i="6"/>
  <c r="X582" i="6"/>
  <c r="X578" i="6"/>
  <c r="X576" i="6"/>
  <c r="X574" i="6"/>
  <c r="X572" i="6"/>
  <c r="X820" i="6"/>
  <c r="X828" i="6"/>
  <c r="X830" i="6"/>
  <c r="X832" i="6"/>
  <c r="X834" i="6"/>
  <c r="X838" i="6"/>
  <c r="X840" i="6"/>
  <c r="X842" i="6"/>
  <c r="X844" i="6"/>
  <c r="X846" i="6"/>
  <c r="X848" i="6"/>
  <c r="X850" i="6"/>
  <c r="X852" i="6"/>
  <c r="X854" i="6"/>
  <c r="X408" i="6"/>
  <c r="X64" i="6"/>
  <c r="X60" i="6"/>
  <c r="X131" i="6"/>
  <c r="X127" i="6"/>
  <c r="X119" i="6"/>
  <c r="X115" i="6"/>
  <c r="X111" i="6"/>
  <c r="X212" i="6"/>
  <c r="X266" i="6"/>
  <c r="X259" i="6"/>
  <c r="X320" i="6"/>
  <c r="X676" i="6"/>
  <c r="X674" i="6"/>
  <c r="X672" i="6"/>
  <c r="X670" i="6"/>
  <c r="X666" i="6"/>
  <c r="X664" i="6"/>
  <c r="X764" i="6"/>
  <c r="X766" i="6"/>
  <c r="X768" i="6"/>
  <c r="X23" i="6"/>
  <c r="X19" i="6"/>
  <c r="X79" i="6"/>
  <c r="X71" i="6"/>
  <c r="X227" i="6"/>
  <c r="X276" i="6"/>
  <c r="X323" i="6"/>
  <c r="X633" i="6"/>
  <c r="X631" i="6"/>
  <c r="X629" i="6"/>
  <c r="X627" i="6"/>
  <c r="X625" i="6"/>
  <c r="X621" i="6"/>
  <c r="X619" i="6"/>
  <c r="X613" i="6"/>
  <c r="X611" i="6"/>
  <c r="X609" i="6"/>
  <c r="X43" i="6"/>
  <c r="X33" i="6"/>
  <c r="X25" i="6"/>
  <c r="X22" i="6"/>
  <c r="X14" i="6"/>
  <c r="X98" i="6"/>
  <c r="X114" i="6"/>
  <c r="X110" i="6"/>
  <c r="X200" i="6"/>
  <c r="X193" i="6"/>
  <c r="X189" i="6"/>
  <c r="X185" i="6"/>
  <c r="X181" i="6"/>
  <c r="X233" i="6"/>
  <c r="X226" i="6"/>
  <c r="X302" i="6"/>
  <c r="X336" i="6"/>
  <c r="X309" i="6"/>
  <c r="X390" i="6"/>
  <c r="X382" i="6"/>
  <c r="X378" i="6"/>
  <c r="X374" i="6"/>
  <c r="X370" i="6"/>
  <c r="X366" i="6"/>
  <c r="X362" i="6"/>
  <c r="X452" i="6"/>
  <c r="X448" i="6"/>
  <c r="X444" i="6"/>
  <c r="X440" i="6"/>
  <c r="X436" i="6"/>
  <c r="X432" i="6"/>
  <c r="X428" i="6"/>
  <c r="X424" i="6"/>
  <c r="X420" i="6"/>
  <c r="X416" i="6"/>
  <c r="X412" i="6"/>
  <c r="X498" i="6"/>
  <c r="X494" i="6"/>
  <c r="X490" i="6"/>
  <c r="X486" i="6"/>
  <c r="X482" i="6"/>
  <c r="X478" i="6"/>
  <c r="X474" i="6"/>
  <c r="X470" i="6"/>
  <c r="X466" i="6"/>
  <c r="X462" i="6"/>
  <c r="X693" i="6"/>
  <c r="X691" i="6"/>
  <c r="X689" i="6"/>
  <c r="X687" i="6"/>
  <c r="X685" i="6"/>
  <c r="X683" i="6"/>
  <c r="X679" i="6"/>
  <c r="X743" i="6"/>
  <c r="X745" i="6"/>
  <c r="X747" i="6"/>
  <c r="X749" i="6"/>
  <c r="X751" i="6"/>
  <c r="X178" i="6"/>
  <c r="X174" i="6"/>
  <c r="X166" i="6"/>
  <c r="X162" i="6"/>
  <c r="X223" i="6"/>
  <c r="X330" i="6"/>
  <c r="X562" i="6"/>
  <c r="X660" i="6"/>
  <c r="X772" i="6"/>
  <c r="X774" i="6"/>
  <c r="X776" i="6"/>
  <c r="X778" i="6"/>
  <c r="X780" i="6"/>
  <c r="X782" i="6"/>
  <c r="X812" i="6"/>
  <c r="X814" i="6"/>
  <c r="X816" i="6"/>
  <c r="X822" i="6"/>
  <c r="X824" i="6"/>
  <c r="X129" i="6"/>
  <c r="X281" i="6"/>
  <c r="X264" i="6"/>
  <c r="X583" i="6"/>
  <c r="X581" i="6"/>
  <c r="X620" i="6"/>
  <c r="X618" i="6"/>
  <c r="X616" i="6"/>
  <c r="X614" i="6"/>
  <c r="X76" i="6"/>
  <c r="X72" i="6"/>
  <c r="X132" i="6"/>
  <c r="X159" i="6"/>
  <c r="X217" i="6"/>
  <c r="X270" i="6"/>
  <c r="X324" i="6"/>
  <c r="X321" i="6"/>
  <c r="X520" i="6"/>
  <c r="X518" i="6"/>
  <c r="X516" i="6"/>
  <c r="X512" i="6"/>
  <c r="X712" i="6"/>
  <c r="X716" i="6"/>
  <c r="X718" i="6"/>
  <c r="X722" i="6"/>
  <c r="X724" i="6"/>
  <c r="X726" i="6"/>
  <c r="X50" i="6"/>
  <c r="X93" i="6"/>
  <c r="X89" i="6"/>
  <c r="X138" i="6"/>
  <c r="X172" i="6"/>
  <c r="X168" i="6"/>
  <c r="X268" i="6"/>
  <c r="X265" i="6"/>
  <c r="X513" i="6"/>
  <c r="X511" i="6"/>
  <c r="X509" i="6"/>
  <c r="X819" i="6"/>
  <c r="X821" i="6"/>
  <c r="X15" i="6"/>
  <c r="X11" i="6"/>
  <c r="X210" i="6"/>
  <c r="X310" i="6"/>
  <c r="X570" i="6"/>
  <c r="X566" i="6"/>
  <c r="X564" i="6"/>
  <c r="X258" i="6"/>
  <c r="X68" i="6"/>
  <c r="X61" i="6"/>
  <c r="X318" i="6"/>
  <c r="X315" i="6"/>
  <c r="X612" i="6"/>
  <c r="X720" i="6"/>
  <c r="X213" i="6"/>
  <c r="X8" i="6"/>
  <c r="M8" i="6"/>
  <c r="X120" i="6"/>
  <c r="X116" i="6"/>
  <c r="X165" i="6"/>
  <c r="X219" i="6"/>
  <c r="X216" i="6"/>
  <c r="X260" i="6"/>
  <c r="X373" i="6"/>
  <c r="X369" i="6"/>
  <c r="X365" i="6"/>
  <c r="X361" i="6"/>
  <c r="X419" i="6"/>
  <c r="X415" i="6"/>
  <c r="X411" i="6"/>
  <c r="X469" i="6"/>
  <c r="X465" i="6"/>
  <c r="X461" i="6"/>
  <c r="X623" i="6"/>
  <c r="X669" i="6"/>
  <c r="X665" i="6"/>
  <c r="X765" i="6"/>
  <c r="X769" i="6"/>
  <c r="M808" i="6"/>
  <c r="X808" i="6"/>
  <c r="X34" i="6"/>
  <c r="X70" i="6"/>
  <c r="X59" i="6"/>
  <c r="X136" i="6"/>
  <c r="X125" i="6"/>
  <c r="X170" i="6"/>
  <c r="X228" i="6"/>
  <c r="X220" i="6"/>
  <c r="X211" i="6"/>
  <c r="X285" i="6"/>
  <c r="X269" i="6"/>
  <c r="X261" i="6"/>
  <c r="X335" i="6"/>
  <c r="X327" i="6"/>
  <c r="X319" i="6"/>
  <c r="X387" i="6"/>
  <c r="X383" i="6"/>
  <c r="X379" i="6"/>
  <c r="X375" i="6"/>
  <c r="X371" i="6"/>
  <c r="X363" i="6"/>
  <c r="X359" i="6"/>
  <c r="X308" i="6"/>
  <c r="X37" i="6"/>
  <c r="X26" i="6"/>
  <c r="X83" i="6"/>
  <c r="X62" i="6"/>
  <c r="X128" i="6"/>
  <c r="X183" i="6"/>
  <c r="X158" i="6"/>
  <c r="M158" i="6"/>
  <c r="X29" i="6"/>
  <c r="X18" i="6"/>
  <c r="X86" i="6"/>
  <c r="X75" i="6"/>
  <c r="X109" i="6"/>
  <c r="X186" i="6"/>
  <c r="X161" i="6"/>
  <c r="M458" i="6"/>
  <c r="X708" i="6"/>
  <c r="M708" i="6"/>
  <c r="X508" i="6"/>
  <c r="X21" i="6"/>
  <c r="X10" i="6"/>
  <c r="X78" i="6"/>
  <c r="X67" i="6"/>
  <c r="X133" i="6"/>
  <c r="X112" i="6"/>
  <c r="X709" i="6"/>
  <c r="X762" i="6"/>
  <c r="X810" i="6"/>
  <c r="X560" i="6"/>
  <c r="X610" i="6"/>
  <c r="X659" i="6"/>
  <c r="X759" i="6"/>
  <c r="X758" i="6"/>
  <c r="M658" i="6"/>
  <c r="X658" i="6"/>
  <c r="X615" i="6"/>
  <c r="X662" i="6"/>
  <c r="X717" i="6"/>
  <c r="X818" i="6"/>
  <c r="X519" i="6"/>
  <c r="X568" i="6"/>
  <c r="X667" i="6"/>
  <c r="X714" i="6"/>
  <c r="X767" i="6"/>
  <c r="X813" i="6"/>
  <c r="AA7" i="3"/>
  <c r="L4" i="3" s="1"/>
  <c r="L458" i="6"/>
  <c r="AH10" i="3"/>
  <c r="B8" i="3"/>
  <c r="AN8" i="3"/>
  <c r="AC9" i="3"/>
  <c r="L408" i="6" l="1"/>
  <c r="L658" i="6"/>
  <c r="M558" i="6"/>
  <c r="L558" i="6"/>
  <c r="M208" i="6"/>
  <c r="M258" i="6"/>
  <c r="M608" i="6"/>
  <c r="AC7" i="3"/>
  <c r="P708" i="6"/>
  <c r="Q708" i="6" s="1"/>
  <c r="L308" i="6"/>
  <c r="L608" i="6"/>
  <c r="L108" i="6"/>
  <c r="L708" i="6"/>
  <c r="AE708" i="6" s="1"/>
  <c r="I708" i="6" s="1"/>
  <c r="L808" i="6"/>
  <c r="L758" i="6"/>
  <c r="L508" i="6"/>
  <c r="L8" i="6"/>
  <c r="L208" i="6"/>
  <c r="L358" i="6"/>
  <c r="AE358" i="6" s="1"/>
  <c r="H358" i="6" s="1"/>
  <c r="L258" i="6"/>
  <c r="P658" i="6"/>
  <c r="Q658" i="6" s="1"/>
  <c r="AR9" i="3"/>
  <c r="P758" i="6"/>
  <c r="Q758" i="6" s="1"/>
  <c r="P508" i="6"/>
  <c r="Q508" i="6" s="1"/>
  <c r="P408" i="6"/>
  <c r="Q408" i="6" s="1"/>
  <c r="P208" i="6"/>
  <c r="Q208" i="6" s="1"/>
  <c r="P258" i="6"/>
  <c r="Q258" i="6" s="1"/>
  <c r="A8" i="1"/>
  <c r="A9" i="1"/>
  <c r="AE46" i="3"/>
  <c r="AE8" i="3"/>
  <c r="P158" i="6"/>
  <c r="Q158" i="6" s="1"/>
  <c r="P308" i="6"/>
  <c r="Q308" i="6" s="1"/>
  <c r="P808" i="6"/>
  <c r="Q808" i="6" s="1"/>
  <c r="P558" i="6"/>
  <c r="Q558" i="6" s="1"/>
  <c r="P108" i="6"/>
  <c r="Q108" i="6" s="1"/>
  <c r="P458" i="6"/>
  <c r="Q458" i="6" s="1"/>
  <c r="P608" i="6"/>
  <c r="Q608" i="6" s="1"/>
  <c r="M408" i="6"/>
  <c r="M108" i="6"/>
  <c r="M508" i="6"/>
  <c r="P8" i="6"/>
  <c r="Q8" i="6" s="1"/>
  <c r="AE10" i="3"/>
  <c r="M758" i="6"/>
  <c r="M308" i="6"/>
  <c r="AJ8" i="3"/>
  <c r="C16" i="2"/>
  <c r="E16" i="2"/>
  <c r="D17" i="2"/>
  <c r="G16" i="2"/>
  <c r="F16" i="2"/>
  <c r="AO9" i="3"/>
  <c r="AP9" i="3"/>
  <c r="AW9" i="3"/>
  <c r="AL9" i="3"/>
  <c r="AM9" i="3"/>
  <c r="B9" i="3"/>
  <c r="AN9" i="3"/>
  <c r="AT9" i="3"/>
  <c r="C10" i="3"/>
  <c r="I16" i="2" s="1"/>
  <c r="AK9" i="3"/>
  <c r="AU9" i="3"/>
  <c r="AF9" i="3"/>
  <c r="AV9" i="3"/>
  <c r="J37" i="1"/>
  <c r="I43" i="1" s="1"/>
  <c r="AE33" i="3"/>
  <c r="AE34" i="3"/>
  <c r="AE9" i="3"/>
  <c r="AE30" i="3"/>
  <c r="AE56" i="3"/>
  <c r="AE29" i="3"/>
  <c r="AE55" i="3"/>
  <c r="AE32" i="3"/>
  <c r="AE37" i="3"/>
  <c r="AE15" i="3"/>
  <c r="AE19" i="3"/>
  <c r="AE45" i="3"/>
  <c r="AE22" i="3"/>
  <c r="AE48" i="3"/>
  <c r="AE36" i="3"/>
  <c r="E5" i="2"/>
  <c r="AE41" i="3"/>
  <c r="AE18" i="3"/>
  <c r="AE44" i="3"/>
  <c r="AE17" i="3"/>
  <c r="AE43" i="3"/>
  <c r="AE20" i="3"/>
  <c r="AE47" i="3"/>
  <c r="I50" i="1"/>
  <c r="AE53" i="3"/>
  <c r="AE24" i="3"/>
  <c r="AE35" i="3"/>
  <c r="AE50" i="3"/>
  <c r="AE12" i="3"/>
  <c r="AE23" i="3"/>
  <c r="AE38" i="3"/>
  <c r="AE49" i="3"/>
  <c r="AE11" i="3"/>
  <c r="AE26" i="3"/>
  <c r="AE14" i="3"/>
  <c r="AE52" i="3"/>
  <c r="B9" i="1"/>
  <c r="AE25" i="3"/>
  <c r="AE40" i="3"/>
  <c r="AE51" i="3"/>
  <c r="AE13" i="3"/>
  <c r="AE28" i="3"/>
  <c r="AE39" i="3"/>
  <c r="AE54" i="3"/>
  <c r="AE16" i="3"/>
  <c r="AE27" i="3"/>
  <c r="AE42" i="3"/>
  <c r="AE31" i="3"/>
  <c r="AE21" i="3"/>
  <c r="G3" i="3"/>
  <c r="A11" i="1" l="1"/>
  <c r="AE208" i="6"/>
  <c r="I208" i="6" s="1"/>
  <c r="AE108" i="6"/>
  <c r="S108" i="6" s="1"/>
  <c r="T108" i="6" s="1"/>
  <c r="U108" i="6" s="1"/>
  <c r="AE658" i="6"/>
  <c r="J658" i="6" s="1"/>
  <c r="AE508" i="6"/>
  <c r="J508" i="6" s="1"/>
  <c r="AE408" i="6"/>
  <c r="I408" i="6" s="1"/>
  <c r="AE258" i="6"/>
  <c r="F258" i="6" s="1"/>
  <c r="AE758" i="6"/>
  <c r="O758" i="6" s="1"/>
  <c r="AE308" i="6"/>
  <c r="H308" i="6" s="1"/>
  <c r="AE8" i="6"/>
  <c r="S8" i="6" s="1"/>
  <c r="T8" i="6" s="1"/>
  <c r="U8" i="6" s="1"/>
  <c r="AE808" i="6"/>
  <c r="F808" i="6" s="1"/>
  <c r="AE558" i="6"/>
  <c r="S558" i="6" s="1"/>
  <c r="T558" i="6" s="1"/>
  <c r="U558" i="6" s="1"/>
  <c r="AE158" i="6"/>
  <c r="I158" i="6" s="1"/>
  <c r="AE608" i="6"/>
  <c r="K608" i="6" s="1"/>
  <c r="AE458" i="6"/>
  <c r="D458" i="6" s="1"/>
  <c r="AJ9" i="3"/>
  <c r="J708" i="6"/>
  <c r="AP10" i="3"/>
  <c r="AK10" i="3"/>
  <c r="B10" i="3"/>
  <c r="AO10" i="3"/>
  <c r="AR10" i="3"/>
  <c r="AL10" i="3"/>
  <c r="AU10" i="3"/>
  <c r="AN10" i="3"/>
  <c r="C11" i="3"/>
  <c r="AV10" i="3"/>
  <c r="AQ10" i="3"/>
  <c r="AT10" i="3"/>
  <c r="AW10" i="3"/>
  <c r="AM10" i="3"/>
  <c r="AF10" i="3"/>
  <c r="L109" i="6"/>
  <c r="L209" i="6"/>
  <c r="L9" i="6"/>
  <c r="L559" i="6"/>
  <c r="L809" i="6"/>
  <c r="L609" i="6"/>
  <c r="L459" i="6"/>
  <c r="L259" i="6"/>
  <c r="L509" i="6"/>
  <c r="L159" i="6"/>
  <c r="L359" i="6"/>
  <c r="L709" i="6"/>
  <c r="L759" i="6"/>
  <c r="L309" i="6"/>
  <c r="L659" i="6"/>
  <c r="L59" i="6"/>
  <c r="L409" i="6"/>
  <c r="P159" i="6"/>
  <c r="Q159" i="6" s="1"/>
  <c r="P109" i="6"/>
  <c r="Q109" i="6" s="1"/>
  <c r="P759" i="6"/>
  <c r="Q759" i="6" s="1"/>
  <c r="P9" i="6"/>
  <c r="Q9" i="6" s="1"/>
  <c r="P459" i="6"/>
  <c r="Q459" i="6" s="1"/>
  <c r="P509" i="6"/>
  <c r="Q509" i="6" s="1"/>
  <c r="P809" i="6"/>
  <c r="Q809" i="6" s="1"/>
  <c r="P59" i="6"/>
  <c r="Q59" i="6" s="1"/>
  <c r="P709" i="6"/>
  <c r="Q709" i="6" s="1"/>
  <c r="P409" i="6"/>
  <c r="Q409" i="6" s="1"/>
  <c r="P359" i="6"/>
  <c r="Q359" i="6" s="1"/>
  <c r="P259" i="6"/>
  <c r="Q259" i="6" s="1"/>
  <c r="P209" i="6"/>
  <c r="Q209" i="6" s="1"/>
  <c r="P609" i="6"/>
  <c r="Q609" i="6" s="1"/>
  <c r="P559" i="6"/>
  <c r="Q559" i="6" s="1"/>
  <c r="P659" i="6"/>
  <c r="Q659" i="6" s="1"/>
  <c r="P309" i="6"/>
  <c r="Q309" i="6" s="1"/>
  <c r="F17" i="2"/>
  <c r="D18" i="2"/>
  <c r="I17" i="2"/>
  <c r="E17" i="2"/>
  <c r="G17" i="2"/>
  <c r="C17" i="2"/>
  <c r="M59" i="6"/>
  <c r="M209" i="6"/>
  <c r="M759" i="6"/>
  <c r="M809" i="6"/>
  <c r="M459" i="6"/>
  <c r="M259" i="6"/>
  <c r="M409" i="6"/>
  <c r="M609" i="6"/>
  <c r="M159" i="6"/>
  <c r="M509" i="6"/>
  <c r="M559" i="6"/>
  <c r="M309" i="6"/>
  <c r="M359" i="6"/>
  <c r="M109" i="6"/>
  <c r="M9" i="6"/>
  <c r="M709" i="6"/>
  <c r="M659" i="6"/>
  <c r="O708" i="6"/>
  <c r="K708" i="6"/>
  <c r="R708" i="6"/>
  <c r="F708" i="6"/>
  <c r="R358" i="6"/>
  <c r="O358" i="6"/>
  <c r="J358" i="6"/>
  <c r="F358" i="6"/>
  <c r="S358" i="6"/>
  <c r="T358" i="6" s="1"/>
  <c r="U358" i="6" s="1"/>
  <c r="D358" i="6"/>
  <c r="K358" i="6"/>
  <c r="N358" i="6"/>
  <c r="I358" i="6"/>
  <c r="C53" i="1"/>
  <c r="P36" i="1"/>
  <c r="I51" i="1" s="1"/>
  <c r="N708" i="6"/>
  <c r="D708" i="6"/>
  <c r="H708" i="6"/>
  <c r="S708" i="6"/>
  <c r="T708" i="6" s="1"/>
  <c r="U708" i="6" s="1"/>
  <c r="E6" i="2"/>
  <c r="E7" i="2" s="1"/>
  <c r="AJ10" i="3" l="1"/>
  <c r="A12" i="1"/>
  <c r="A13" i="1" s="1"/>
  <c r="N758" i="6"/>
  <c r="D208" i="6"/>
  <c r="O258" i="6"/>
  <c r="I108" i="6"/>
  <c r="R208" i="6"/>
  <c r="H208" i="6"/>
  <c r="J108" i="6"/>
  <c r="R258" i="6"/>
  <c r="K108" i="6"/>
  <c r="N658" i="6"/>
  <c r="N108" i="6"/>
  <c r="F108" i="6"/>
  <c r="H108" i="6"/>
  <c r="D258" i="6"/>
  <c r="N508" i="6"/>
  <c r="J408" i="6"/>
  <c r="I508" i="6"/>
  <c r="D508" i="6"/>
  <c r="F508" i="6"/>
  <c r="J758" i="6"/>
  <c r="H658" i="6"/>
  <c r="K208" i="6"/>
  <c r="N208" i="6"/>
  <c r="J208" i="6"/>
  <c r="D408" i="6"/>
  <c r="S208" i="6"/>
  <c r="T208" i="6" s="1"/>
  <c r="U208" i="6" s="1"/>
  <c r="O208" i="6"/>
  <c r="S408" i="6"/>
  <c r="T408" i="6" s="1"/>
  <c r="U408" i="6" s="1"/>
  <c r="F208" i="6"/>
  <c r="K508" i="6"/>
  <c r="O508" i="6"/>
  <c r="D108" i="6"/>
  <c r="K258" i="6"/>
  <c r="O108" i="6"/>
  <c r="R108" i="6"/>
  <c r="I258" i="6"/>
  <c r="S508" i="6"/>
  <c r="T508" i="6" s="1"/>
  <c r="U508" i="6" s="1"/>
  <c r="R508" i="6"/>
  <c r="H508" i="6"/>
  <c r="H258" i="6"/>
  <c r="F408" i="6"/>
  <c r="R408" i="6"/>
  <c r="O408" i="6"/>
  <c r="H408" i="6"/>
  <c r="K408" i="6"/>
  <c r="N408" i="6"/>
  <c r="F758" i="6"/>
  <c r="S758" i="6"/>
  <c r="T758" i="6" s="1"/>
  <c r="U758" i="6" s="1"/>
  <c r="R758" i="6"/>
  <c r="H758" i="6"/>
  <c r="D658" i="6"/>
  <c r="K658" i="6"/>
  <c r="I758" i="6"/>
  <c r="D758" i="6"/>
  <c r="S658" i="6"/>
  <c r="T658" i="6" s="1"/>
  <c r="U658" i="6" s="1"/>
  <c r="R658" i="6"/>
  <c r="K758" i="6"/>
  <c r="F658" i="6"/>
  <c r="I658" i="6"/>
  <c r="O658" i="6"/>
  <c r="J258" i="6"/>
  <c r="N258" i="6"/>
  <c r="S258" i="6"/>
  <c r="T258" i="6" s="1"/>
  <c r="U258" i="6" s="1"/>
  <c r="J158" i="6"/>
  <c r="R308" i="6"/>
  <c r="F308" i="6"/>
  <c r="D308" i="6"/>
  <c r="J308" i="6"/>
  <c r="H8" i="6"/>
  <c r="N8" i="6"/>
  <c r="S308" i="6"/>
  <c r="T308" i="6" s="1"/>
  <c r="U308" i="6" s="1"/>
  <c r="K308" i="6"/>
  <c r="O308" i="6"/>
  <c r="I8" i="6"/>
  <c r="I308" i="6"/>
  <c r="N308" i="6"/>
  <c r="O158" i="6"/>
  <c r="O808" i="6"/>
  <c r="K808" i="6"/>
  <c r="O8" i="6"/>
  <c r="R8" i="6"/>
  <c r="K8" i="6"/>
  <c r="N558" i="6"/>
  <c r="F8" i="6"/>
  <c r="D8" i="6"/>
  <c r="O558" i="6"/>
  <c r="K558" i="6"/>
  <c r="D808" i="6"/>
  <c r="J8" i="6"/>
  <c r="F558" i="6"/>
  <c r="I558" i="6"/>
  <c r="R158" i="6"/>
  <c r="D158" i="6"/>
  <c r="N158" i="6"/>
  <c r="J458" i="6"/>
  <c r="K158" i="6"/>
  <c r="H158" i="6"/>
  <c r="N808" i="6"/>
  <c r="I608" i="6"/>
  <c r="R808" i="6"/>
  <c r="H458" i="6"/>
  <c r="I808" i="6"/>
  <c r="J808" i="6"/>
  <c r="R558" i="6"/>
  <c r="H558" i="6"/>
  <c r="H808" i="6"/>
  <c r="S808" i="6"/>
  <c r="T808" i="6" s="1"/>
  <c r="U808" i="6" s="1"/>
  <c r="F608" i="6"/>
  <c r="J558" i="6"/>
  <c r="D558" i="6"/>
  <c r="R608" i="6"/>
  <c r="D608" i="6"/>
  <c r="S608" i="6"/>
  <c r="T608" i="6" s="1"/>
  <c r="U608" i="6" s="1"/>
  <c r="J608" i="6"/>
  <c r="O608" i="6"/>
  <c r="O458" i="6"/>
  <c r="F158" i="6"/>
  <c r="S158" i="6"/>
  <c r="T158" i="6" s="1"/>
  <c r="U158" i="6" s="1"/>
  <c r="R458" i="6"/>
  <c r="I458" i="6"/>
  <c r="F458" i="6"/>
  <c r="N458" i="6"/>
  <c r="K458" i="6"/>
  <c r="S458" i="6"/>
  <c r="T458" i="6" s="1"/>
  <c r="U458" i="6" s="1"/>
  <c r="N608" i="6"/>
  <c r="H608" i="6"/>
  <c r="AE109" i="6"/>
  <c r="S109" i="6" s="1"/>
  <c r="T109" i="6" s="1"/>
  <c r="U109" i="6" s="1"/>
  <c r="E18" i="2"/>
  <c r="C18" i="2"/>
  <c r="F18" i="2"/>
  <c r="G18" i="2"/>
  <c r="D19" i="2"/>
  <c r="AE59" i="6"/>
  <c r="AE709" i="6"/>
  <c r="AE259" i="6"/>
  <c r="AE559" i="6"/>
  <c r="P760" i="6"/>
  <c r="Q760" i="6" s="1"/>
  <c r="P110" i="6"/>
  <c r="Q110" i="6" s="1"/>
  <c r="P410" i="6"/>
  <c r="Q410" i="6" s="1"/>
  <c r="P460" i="6"/>
  <c r="Q460" i="6" s="1"/>
  <c r="P160" i="6"/>
  <c r="Q160" i="6" s="1"/>
  <c r="P360" i="6"/>
  <c r="Q360" i="6" s="1"/>
  <c r="P660" i="6"/>
  <c r="Q660" i="6" s="1"/>
  <c r="P510" i="6"/>
  <c r="Q510" i="6" s="1"/>
  <c r="P710" i="6"/>
  <c r="Q710" i="6" s="1"/>
  <c r="P60" i="6"/>
  <c r="Q60" i="6" s="1"/>
  <c r="P310" i="6"/>
  <c r="Q310" i="6" s="1"/>
  <c r="P260" i="6"/>
  <c r="Q260" i="6" s="1"/>
  <c r="P210" i="6"/>
  <c r="Q210" i="6" s="1"/>
  <c r="P610" i="6"/>
  <c r="Q610" i="6" s="1"/>
  <c r="P10" i="6"/>
  <c r="Q10" i="6" s="1"/>
  <c r="P560" i="6"/>
  <c r="Q560" i="6" s="1"/>
  <c r="P810" i="6"/>
  <c r="Q810" i="6" s="1"/>
  <c r="M560" i="6"/>
  <c r="M410" i="6"/>
  <c r="M710" i="6"/>
  <c r="M210" i="6"/>
  <c r="M360" i="6"/>
  <c r="M110" i="6"/>
  <c r="M60" i="6"/>
  <c r="M660" i="6"/>
  <c r="M310" i="6"/>
  <c r="M810" i="6"/>
  <c r="M610" i="6"/>
  <c r="M460" i="6"/>
  <c r="M260" i="6"/>
  <c r="M10" i="6"/>
  <c r="M510" i="6"/>
  <c r="M160" i="6"/>
  <c r="M760" i="6"/>
  <c r="AE659" i="6"/>
  <c r="AE359" i="6"/>
  <c r="AE459" i="6"/>
  <c r="AE9" i="6"/>
  <c r="L260" i="6"/>
  <c r="L610" i="6"/>
  <c r="L60" i="6"/>
  <c r="L160" i="6"/>
  <c r="L460" i="6"/>
  <c r="L210" i="6"/>
  <c r="L710" i="6"/>
  <c r="L660" i="6"/>
  <c r="L110" i="6"/>
  <c r="L360" i="6"/>
  <c r="L310" i="6"/>
  <c r="L810" i="6"/>
  <c r="L410" i="6"/>
  <c r="AE410" i="6" s="1"/>
  <c r="L760" i="6"/>
  <c r="L10" i="6"/>
  <c r="L560" i="6"/>
  <c r="L510" i="6"/>
  <c r="AE309" i="6"/>
  <c r="AE159" i="6"/>
  <c r="AE609" i="6"/>
  <c r="AE209" i="6"/>
  <c r="AO11" i="3"/>
  <c r="AU11" i="3"/>
  <c r="AV11" i="3"/>
  <c r="AM11" i="3"/>
  <c r="B11" i="3"/>
  <c r="AW11" i="3"/>
  <c r="AQ11" i="3"/>
  <c r="AK11" i="3"/>
  <c r="AL11" i="3"/>
  <c r="AJ11" i="3" s="1"/>
  <c r="AR11" i="3"/>
  <c r="AF11" i="3"/>
  <c r="AN11" i="3"/>
  <c r="AT11" i="3"/>
  <c r="C12" i="3"/>
  <c r="I18" i="2" s="1"/>
  <c r="AP11" i="3"/>
  <c r="AE409" i="6"/>
  <c r="AE759" i="6"/>
  <c r="AE509" i="6"/>
  <c r="AE809" i="6"/>
  <c r="E8" i="2"/>
  <c r="A14" i="1" l="1"/>
  <c r="AE360" i="6"/>
  <c r="D360" i="6" s="1"/>
  <c r="AE610" i="6"/>
  <c r="R610" i="6" s="1"/>
  <c r="AE110" i="6"/>
  <c r="R110" i="6" s="1"/>
  <c r="AE510" i="6"/>
  <c r="H510" i="6" s="1"/>
  <c r="AE560" i="6"/>
  <c r="R560" i="6" s="1"/>
  <c r="AE710" i="6"/>
  <c r="K710" i="6" s="1"/>
  <c r="AE260" i="6"/>
  <c r="S260" i="6" s="1"/>
  <c r="T260" i="6" s="1"/>
  <c r="U260" i="6" s="1"/>
  <c r="K109" i="6"/>
  <c r="H109" i="6"/>
  <c r="AE760" i="6"/>
  <c r="O760" i="6" s="1"/>
  <c r="N109" i="6"/>
  <c r="R109" i="6"/>
  <c r="AE460" i="6"/>
  <c r="N460" i="6" s="1"/>
  <c r="J109" i="6"/>
  <c r="O109" i="6"/>
  <c r="I109" i="6"/>
  <c r="F109" i="6"/>
  <c r="D109" i="6"/>
  <c r="AE10" i="6"/>
  <c r="D10" i="6" s="1"/>
  <c r="AE310" i="6"/>
  <c r="K310" i="6" s="1"/>
  <c r="AE60" i="6"/>
  <c r="K60" i="6" s="1"/>
  <c r="N409" i="6"/>
  <c r="S409" i="6"/>
  <c r="T409" i="6" s="1"/>
  <c r="U409" i="6" s="1"/>
  <c r="F409" i="6"/>
  <c r="K409" i="6"/>
  <c r="H409" i="6"/>
  <c r="I409" i="6"/>
  <c r="J409" i="6"/>
  <c r="O409" i="6"/>
  <c r="R409" i="6"/>
  <c r="D409" i="6"/>
  <c r="D309" i="6"/>
  <c r="N309" i="6"/>
  <c r="S309" i="6"/>
  <c r="T309" i="6" s="1"/>
  <c r="U309" i="6" s="1"/>
  <c r="J309" i="6"/>
  <c r="F309" i="6"/>
  <c r="I309" i="6"/>
  <c r="R309" i="6"/>
  <c r="O309" i="6"/>
  <c r="H309" i="6"/>
  <c r="K309" i="6"/>
  <c r="K760" i="6"/>
  <c r="AE210" i="6"/>
  <c r="K359" i="6"/>
  <c r="S359" i="6"/>
  <c r="T359" i="6" s="1"/>
  <c r="U359" i="6" s="1"/>
  <c r="I359" i="6"/>
  <c r="D359" i="6"/>
  <c r="J359" i="6"/>
  <c r="N359" i="6"/>
  <c r="F359" i="6"/>
  <c r="H359" i="6"/>
  <c r="O359" i="6"/>
  <c r="R359" i="6"/>
  <c r="I559" i="6"/>
  <c r="J559" i="6"/>
  <c r="R559" i="6"/>
  <c r="F559" i="6"/>
  <c r="S559" i="6"/>
  <c r="T559" i="6" s="1"/>
  <c r="U559" i="6" s="1"/>
  <c r="H559" i="6"/>
  <c r="N559" i="6"/>
  <c r="D559" i="6"/>
  <c r="O559" i="6"/>
  <c r="K559" i="6"/>
  <c r="M711" i="6"/>
  <c r="M311" i="6"/>
  <c r="M611" i="6"/>
  <c r="M11" i="6"/>
  <c r="M61" i="6"/>
  <c r="M661" i="6"/>
  <c r="M561" i="6"/>
  <c r="M811" i="6"/>
  <c r="M111" i="6"/>
  <c r="M361" i="6"/>
  <c r="M211" i="6"/>
  <c r="M261" i="6"/>
  <c r="M161" i="6"/>
  <c r="M411" i="6"/>
  <c r="M511" i="6"/>
  <c r="M761" i="6"/>
  <c r="M461" i="6"/>
  <c r="R809" i="6"/>
  <c r="K809" i="6"/>
  <c r="N809" i="6"/>
  <c r="H809" i="6"/>
  <c r="S809" i="6"/>
  <c r="T809" i="6" s="1"/>
  <c r="U809" i="6" s="1"/>
  <c r="F809" i="6"/>
  <c r="O809" i="6"/>
  <c r="J809" i="6"/>
  <c r="D809" i="6"/>
  <c r="I809" i="6"/>
  <c r="I209" i="6"/>
  <c r="F209" i="6"/>
  <c r="O209" i="6"/>
  <c r="J209" i="6"/>
  <c r="K209" i="6"/>
  <c r="H209" i="6"/>
  <c r="R209" i="6"/>
  <c r="D209" i="6"/>
  <c r="N209" i="6"/>
  <c r="S209" i="6"/>
  <c r="T209" i="6" s="1"/>
  <c r="U209" i="6" s="1"/>
  <c r="H410" i="6"/>
  <c r="I410" i="6"/>
  <c r="F410" i="6"/>
  <c r="R410" i="6"/>
  <c r="K410" i="6"/>
  <c r="J410" i="6"/>
  <c r="D410" i="6"/>
  <c r="O410" i="6"/>
  <c r="S410" i="6"/>
  <c r="T410" i="6" s="1"/>
  <c r="U410" i="6" s="1"/>
  <c r="N410" i="6"/>
  <c r="D259" i="6"/>
  <c r="H259" i="6"/>
  <c r="F259" i="6"/>
  <c r="N259" i="6"/>
  <c r="I259" i="6"/>
  <c r="J259" i="6"/>
  <c r="R259" i="6"/>
  <c r="K259" i="6"/>
  <c r="S259" i="6"/>
  <c r="T259" i="6" s="1"/>
  <c r="U259" i="6" s="1"/>
  <c r="O259" i="6"/>
  <c r="G19" i="2"/>
  <c r="C19" i="2"/>
  <c r="F19" i="2"/>
  <c r="D20" i="2"/>
  <c r="E19" i="2"/>
  <c r="I659" i="6"/>
  <c r="H659" i="6"/>
  <c r="O659" i="6"/>
  <c r="R659" i="6"/>
  <c r="J659" i="6"/>
  <c r="N659" i="6"/>
  <c r="D659" i="6"/>
  <c r="F659" i="6"/>
  <c r="K659" i="6"/>
  <c r="S659" i="6"/>
  <c r="T659" i="6" s="1"/>
  <c r="U659" i="6" s="1"/>
  <c r="S509" i="6"/>
  <c r="T509" i="6" s="1"/>
  <c r="U509" i="6" s="1"/>
  <c r="R509" i="6"/>
  <c r="K509" i="6"/>
  <c r="D509" i="6"/>
  <c r="H509" i="6"/>
  <c r="F509" i="6"/>
  <c r="I509" i="6"/>
  <c r="N509" i="6"/>
  <c r="J509" i="6"/>
  <c r="O509" i="6"/>
  <c r="AM12" i="3"/>
  <c r="AT12" i="3"/>
  <c r="AQ12" i="3"/>
  <c r="AV12" i="3"/>
  <c r="AL12" i="3"/>
  <c r="AR12" i="3"/>
  <c r="B12" i="3"/>
  <c r="AW12" i="3"/>
  <c r="AO12" i="3"/>
  <c r="AU12" i="3"/>
  <c r="C13" i="3"/>
  <c r="I19" i="2" s="1"/>
  <c r="AK12" i="3"/>
  <c r="AP12" i="3"/>
  <c r="AN12" i="3"/>
  <c r="AJ12" i="3" s="1"/>
  <c r="AF12" i="3"/>
  <c r="N609" i="6"/>
  <c r="F609" i="6"/>
  <c r="S609" i="6"/>
  <c r="T609" i="6" s="1"/>
  <c r="U609" i="6" s="1"/>
  <c r="R609" i="6"/>
  <c r="O609" i="6"/>
  <c r="I609" i="6"/>
  <c r="D609" i="6"/>
  <c r="J609" i="6"/>
  <c r="H609" i="6"/>
  <c r="K609" i="6"/>
  <c r="AE810" i="6"/>
  <c r="AE660" i="6"/>
  <c r="AE160" i="6"/>
  <c r="S9" i="6"/>
  <c r="T9" i="6" s="1"/>
  <c r="U9" i="6" s="1"/>
  <c r="O9" i="6"/>
  <c r="J9" i="6"/>
  <c r="F9" i="6"/>
  <c r="R9" i="6"/>
  <c r="I9" i="6"/>
  <c r="K9" i="6"/>
  <c r="D9" i="6"/>
  <c r="N9" i="6"/>
  <c r="H9" i="6"/>
  <c r="K709" i="6"/>
  <c r="H709" i="6"/>
  <c r="D709" i="6"/>
  <c r="N709" i="6"/>
  <c r="O709" i="6"/>
  <c r="R709" i="6"/>
  <c r="S709" i="6"/>
  <c r="T709" i="6" s="1"/>
  <c r="U709" i="6" s="1"/>
  <c r="F709" i="6"/>
  <c r="I709" i="6"/>
  <c r="J709" i="6"/>
  <c r="L11" i="6"/>
  <c r="L411" i="6"/>
  <c r="L111" i="6"/>
  <c r="L311" i="6"/>
  <c r="L761" i="6"/>
  <c r="L661" i="6"/>
  <c r="L511" i="6"/>
  <c r="L361" i="6"/>
  <c r="L561" i="6"/>
  <c r="L61" i="6"/>
  <c r="L461" i="6"/>
  <c r="L161" i="6"/>
  <c r="L811" i="6"/>
  <c r="L211" i="6"/>
  <c r="L261" i="6"/>
  <c r="L711" i="6"/>
  <c r="L611" i="6"/>
  <c r="D759" i="6"/>
  <c r="H759" i="6"/>
  <c r="S759" i="6"/>
  <c r="T759" i="6" s="1"/>
  <c r="U759" i="6" s="1"/>
  <c r="J759" i="6"/>
  <c r="K759" i="6"/>
  <c r="R759" i="6"/>
  <c r="I759" i="6"/>
  <c r="F759" i="6"/>
  <c r="O759" i="6"/>
  <c r="N759" i="6"/>
  <c r="H159" i="6"/>
  <c r="N159" i="6"/>
  <c r="I159" i="6"/>
  <c r="D159" i="6"/>
  <c r="J159" i="6"/>
  <c r="S159" i="6"/>
  <c r="T159" i="6" s="1"/>
  <c r="U159" i="6" s="1"/>
  <c r="O159" i="6"/>
  <c r="R159" i="6"/>
  <c r="K159" i="6"/>
  <c r="F159" i="6"/>
  <c r="J459" i="6"/>
  <c r="O459" i="6"/>
  <c r="F459" i="6"/>
  <c r="N459" i="6"/>
  <c r="I459" i="6"/>
  <c r="K459" i="6"/>
  <c r="R459" i="6"/>
  <c r="S459" i="6"/>
  <c r="T459" i="6" s="1"/>
  <c r="U459" i="6" s="1"/>
  <c r="H459" i="6"/>
  <c r="D459" i="6"/>
  <c r="I59" i="6"/>
  <c r="D59" i="6"/>
  <c r="R59" i="6"/>
  <c r="S59" i="6"/>
  <c r="T59" i="6" s="1"/>
  <c r="U59" i="6" s="1"/>
  <c r="H59" i="6"/>
  <c r="K59" i="6"/>
  <c r="N59" i="6"/>
  <c r="O59" i="6"/>
  <c r="F59" i="6"/>
  <c r="J59" i="6"/>
  <c r="P461" i="6"/>
  <c r="Q461" i="6" s="1"/>
  <c r="P711" i="6"/>
  <c r="Q711" i="6" s="1"/>
  <c r="P311" i="6"/>
  <c r="Q311" i="6" s="1"/>
  <c r="P761" i="6"/>
  <c r="Q761" i="6" s="1"/>
  <c r="P11" i="6"/>
  <c r="Q11" i="6" s="1"/>
  <c r="P511" i="6"/>
  <c r="Q511" i="6" s="1"/>
  <c r="P61" i="6"/>
  <c r="Q61" i="6" s="1"/>
  <c r="P411" i="6"/>
  <c r="Q411" i="6" s="1"/>
  <c r="P111" i="6"/>
  <c r="Q111" i="6" s="1"/>
  <c r="P611" i="6"/>
  <c r="Q611" i="6" s="1"/>
  <c r="P661" i="6"/>
  <c r="Q661" i="6" s="1"/>
  <c r="P561" i="6"/>
  <c r="Q561" i="6" s="1"/>
  <c r="P811" i="6"/>
  <c r="Q811" i="6" s="1"/>
  <c r="P361" i="6"/>
  <c r="Q361" i="6" s="1"/>
  <c r="P211" i="6"/>
  <c r="Q211" i="6" s="1"/>
  <c r="P261" i="6"/>
  <c r="Q261" i="6" s="1"/>
  <c r="P161" i="6"/>
  <c r="Q161" i="6" s="1"/>
  <c r="A17" i="1" l="1"/>
  <c r="F60" i="6"/>
  <c r="K560" i="6"/>
  <c r="N60" i="6"/>
  <c r="I460" i="6"/>
  <c r="O560" i="6"/>
  <c r="D460" i="6"/>
  <c r="S60" i="6"/>
  <c r="T60" i="6" s="1"/>
  <c r="U60" i="6" s="1"/>
  <c r="H460" i="6"/>
  <c r="H60" i="6"/>
  <c r="O60" i="6"/>
  <c r="I60" i="6"/>
  <c r="R60" i="6"/>
  <c r="D60" i="6"/>
  <c r="D560" i="6"/>
  <c r="N560" i="6"/>
  <c r="J60" i="6"/>
  <c r="F560" i="6"/>
  <c r="H560" i="6"/>
  <c r="R460" i="6"/>
  <c r="F460" i="6"/>
  <c r="N360" i="6"/>
  <c r="O360" i="6"/>
  <c r="I110" i="6"/>
  <c r="K110" i="6"/>
  <c r="S110" i="6"/>
  <c r="T110" i="6" s="1"/>
  <c r="U110" i="6" s="1"/>
  <c r="K260" i="6"/>
  <c r="H710" i="6"/>
  <c r="R710" i="6"/>
  <c r="O710" i="6"/>
  <c r="I560" i="6"/>
  <c r="J460" i="6"/>
  <c r="O460" i="6"/>
  <c r="J360" i="6"/>
  <c r="O610" i="6"/>
  <c r="J560" i="6"/>
  <c r="S560" i="6"/>
  <c r="T560" i="6" s="1"/>
  <c r="U560" i="6" s="1"/>
  <c r="K460" i="6"/>
  <c r="S460" i="6"/>
  <c r="T460" i="6" s="1"/>
  <c r="U460" i="6" s="1"/>
  <c r="R360" i="6"/>
  <c r="F360" i="6"/>
  <c r="D610" i="6"/>
  <c r="D310" i="6"/>
  <c r="R310" i="6"/>
  <c r="H360" i="6"/>
  <c r="I360" i="6"/>
  <c r="K360" i="6"/>
  <c r="J310" i="6"/>
  <c r="S510" i="6"/>
  <c r="T510" i="6" s="1"/>
  <c r="U510" i="6" s="1"/>
  <c r="S360" i="6"/>
  <c r="T360" i="6" s="1"/>
  <c r="U360" i="6" s="1"/>
  <c r="K510" i="6"/>
  <c r="S710" i="6"/>
  <c r="T710" i="6" s="1"/>
  <c r="U710" i="6" s="1"/>
  <c r="N710" i="6"/>
  <c r="H610" i="6"/>
  <c r="F610" i="6"/>
  <c r="K610" i="6"/>
  <c r="S760" i="6"/>
  <c r="T760" i="6" s="1"/>
  <c r="U760" i="6" s="1"/>
  <c r="F710" i="6"/>
  <c r="I710" i="6"/>
  <c r="I610" i="6"/>
  <c r="S610" i="6"/>
  <c r="T610" i="6" s="1"/>
  <c r="U610" i="6" s="1"/>
  <c r="N760" i="6"/>
  <c r="J710" i="6"/>
  <c r="D710" i="6"/>
  <c r="N610" i="6"/>
  <c r="J610" i="6"/>
  <c r="N260" i="6"/>
  <c r="F260" i="6"/>
  <c r="H310" i="6"/>
  <c r="S310" i="6"/>
  <c r="T310" i="6" s="1"/>
  <c r="U310" i="6" s="1"/>
  <c r="F510" i="6"/>
  <c r="D510" i="6"/>
  <c r="N310" i="6"/>
  <c r="O310" i="6"/>
  <c r="I510" i="6"/>
  <c r="R510" i="6"/>
  <c r="J510" i="6"/>
  <c r="I310" i="6"/>
  <c r="F310" i="6"/>
  <c r="O510" i="6"/>
  <c r="N510" i="6"/>
  <c r="H10" i="6"/>
  <c r="J760" i="6"/>
  <c r="I760" i="6"/>
  <c r="J10" i="6"/>
  <c r="J110" i="6"/>
  <c r="D110" i="6"/>
  <c r="O110" i="6"/>
  <c r="H260" i="6"/>
  <c r="D260" i="6"/>
  <c r="I10" i="6"/>
  <c r="N10" i="6"/>
  <c r="N110" i="6"/>
  <c r="F110" i="6"/>
  <c r="O260" i="6"/>
  <c r="I260" i="6"/>
  <c r="R260" i="6"/>
  <c r="R10" i="6"/>
  <c r="F10" i="6"/>
  <c r="H110" i="6"/>
  <c r="J260" i="6"/>
  <c r="S10" i="6"/>
  <c r="T10" i="6" s="1"/>
  <c r="U10" i="6" s="1"/>
  <c r="H760" i="6"/>
  <c r="R760" i="6"/>
  <c r="F760" i="6"/>
  <c r="D760" i="6"/>
  <c r="AE711" i="6"/>
  <c r="S711" i="6" s="1"/>
  <c r="T711" i="6" s="1"/>
  <c r="U711" i="6" s="1"/>
  <c r="AE361" i="6"/>
  <c r="I361" i="6" s="1"/>
  <c r="K10" i="6"/>
  <c r="O10" i="6"/>
  <c r="AE311" i="6"/>
  <c r="D311" i="6" s="1"/>
  <c r="AE261" i="6"/>
  <c r="AE461" i="6"/>
  <c r="AE511" i="6"/>
  <c r="AE111" i="6"/>
  <c r="J660" i="6"/>
  <c r="R660" i="6"/>
  <c r="I660" i="6"/>
  <c r="F660" i="6"/>
  <c r="H660" i="6"/>
  <c r="S660" i="6"/>
  <c r="T660" i="6" s="1"/>
  <c r="U660" i="6" s="1"/>
  <c r="O660" i="6"/>
  <c r="D660" i="6"/>
  <c r="N660" i="6"/>
  <c r="K660" i="6"/>
  <c r="M262" i="6"/>
  <c r="M412" i="6"/>
  <c r="M312" i="6"/>
  <c r="M812" i="6"/>
  <c r="M462" i="6"/>
  <c r="M512" i="6"/>
  <c r="M712" i="6"/>
  <c r="M12" i="6"/>
  <c r="M362" i="6"/>
  <c r="M162" i="6"/>
  <c r="M212" i="6"/>
  <c r="M562" i="6"/>
  <c r="M612" i="6"/>
  <c r="M62" i="6"/>
  <c r="M762" i="6"/>
  <c r="M662" i="6"/>
  <c r="M112" i="6"/>
  <c r="D210" i="6"/>
  <c r="F210" i="6"/>
  <c r="R210" i="6"/>
  <c r="S210" i="6"/>
  <c r="T210" i="6" s="1"/>
  <c r="U210" i="6" s="1"/>
  <c r="K210" i="6"/>
  <c r="H210" i="6"/>
  <c r="J210" i="6"/>
  <c r="O210" i="6"/>
  <c r="N210" i="6"/>
  <c r="I210" i="6"/>
  <c r="D160" i="6"/>
  <c r="F160" i="6"/>
  <c r="O160" i="6"/>
  <c r="I160" i="6"/>
  <c r="S160" i="6"/>
  <c r="T160" i="6" s="1"/>
  <c r="U160" i="6" s="1"/>
  <c r="K160" i="6"/>
  <c r="H160" i="6"/>
  <c r="N160" i="6"/>
  <c r="J160" i="6"/>
  <c r="R160" i="6"/>
  <c r="AE211" i="6"/>
  <c r="AE61" i="6"/>
  <c r="AE661" i="6"/>
  <c r="AE411" i="6"/>
  <c r="O810" i="6"/>
  <c r="H810" i="6"/>
  <c r="R810" i="6"/>
  <c r="D810" i="6"/>
  <c r="F810" i="6"/>
  <c r="S810" i="6"/>
  <c r="T810" i="6" s="1"/>
  <c r="U810" i="6" s="1"/>
  <c r="J810" i="6"/>
  <c r="K810" i="6"/>
  <c r="N810" i="6"/>
  <c r="I810" i="6"/>
  <c r="L262" i="6"/>
  <c r="L712" i="6"/>
  <c r="L662" i="6"/>
  <c r="L162" i="6"/>
  <c r="L112" i="6"/>
  <c r="L12" i="6"/>
  <c r="L612" i="6"/>
  <c r="L312" i="6"/>
  <c r="L362" i="6"/>
  <c r="L412" i="6"/>
  <c r="L212" i="6"/>
  <c r="L462" i="6"/>
  <c r="L562" i="6"/>
  <c r="L512" i="6"/>
  <c r="L812" i="6"/>
  <c r="L62" i="6"/>
  <c r="L762" i="6"/>
  <c r="AE161" i="6"/>
  <c r="G20" i="2"/>
  <c r="F20" i="2"/>
  <c r="C20" i="2"/>
  <c r="I20" i="2"/>
  <c r="E20" i="2"/>
  <c r="D21" i="2"/>
  <c r="AE611" i="6"/>
  <c r="AE811" i="6"/>
  <c r="AE561" i="6"/>
  <c r="AE761" i="6"/>
  <c r="AE11" i="6"/>
  <c r="AO13" i="3"/>
  <c r="AP13" i="3"/>
  <c r="AK13" i="3"/>
  <c r="AT13" i="3"/>
  <c r="AN13" i="3"/>
  <c r="AL13" i="3"/>
  <c r="AJ13" i="3" s="1"/>
  <c r="AF13" i="3"/>
  <c r="AU13" i="3"/>
  <c r="AR13" i="3"/>
  <c r="C14" i="3"/>
  <c r="AM13" i="3"/>
  <c r="AV13" i="3"/>
  <c r="AQ13" i="3"/>
  <c r="AW13" i="3"/>
  <c r="B13" i="3"/>
  <c r="P262" i="6"/>
  <c r="Q262" i="6" s="1"/>
  <c r="P112" i="6"/>
  <c r="Q112" i="6" s="1"/>
  <c r="P712" i="6"/>
  <c r="Q712" i="6" s="1"/>
  <c r="P212" i="6"/>
  <c r="Q212" i="6" s="1"/>
  <c r="P562" i="6"/>
  <c r="Q562" i="6" s="1"/>
  <c r="P812" i="6"/>
  <c r="Q812" i="6" s="1"/>
  <c r="P62" i="6"/>
  <c r="Q62" i="6" s="1"/>
  <c r="P162" i="6"/>
  <c r="Q162" i="6" s="1"/>
  <c r="P512" i="6"/>
  <c r="Q512" i="6" s="1"/>
  <c r="P362" i="6"/>
  <c r="Q362" i="6" s="1"/>
  <c r="P12" i="6"/>
  <c r="Q12" i="6" s="1"/>
  <c r="P762" i="6"/>
  <c r="Q762" i="6" s="1"/>
  <c r="P612" i="6"/>
  <c r="Q612" i="6" s="1"/>
  <c r="P412" i="6"/>
  <c r="Q412" i="6" s="1"/>
  <c r="P312" i="6"/>
  <c r="Q312" i="6" s="1"/>
  <c r="P462" i="6"/>
  <c r="Q462" i="6" s="1"/>
  <c r="P662" i="6"/>
  <c r="Q662" i="6" s="1"/>
  <c r="A18" i="1" l="1"/>
  <c r="S311" i="6"/>
  <c r="T311" i="6" s="1"/>
  <c r="U311" i="6" s="1"/>
  <c r="K711" i="6"/>
  <c r="H311" i="6"/>
  <c r="D711" i="6"/>
  <c r="J311" i="6"/>
  <c r="J711" i="6"/>
  <c r="F311" i="6"/>
  <c r="N311" i="6"/>
  <c r="K311" i="6"/>
  <c r="N711" i="6"/>
  <c r="F711" i="6"/>
  <c r="I311" i="6"/>
  <c r="R311" i="6"/>
  <c r="R711" i="6"/>
  <c r="O711" i="6"/>
  <c r="H361" i="6"/>
  <c r="D361" i="6"/>
  <c r="O361" i="6"/>
  <c r="N361" i="6"/>
  <c r="K361" i="6"/>
  <c r="F361" i="6"/>
  <c r="O311" i="6"/>
  <c r="I711" i="6"/>
  <c r="H711" i="6"/>
  <c r="J361" i="6"/>
  <c r="S361" i="6"/>
  <c r="T361" i="6" s="1"/>
  <c r="U361" i="6" s="1"/>
  <c r="R361" i="6"/>
  <c r="AE462" i="6"/>
  <c r="S462" i="6" s="1"/>
  <c r="T462" i="6" s="1"/>
  <c r="U462" i="6" s="1"/>
  <c r="AE162" i="6"/>
  <c r="J162" i="6" s="1"/>
  <c r="I761" i="6"/>
  <c r="O761" i="6"/>
  <c r="F761" i="6"/>
  <c r="H761" i="6"/>
  <c r="N761" i="6"/>
  <c r="K761" i="6"/>
  <c r="J761" i="6"/>
  <c r="R761" i="6"/>
  <c r="S761" i="6"/>
  <c r="T761" i="6" s="1"/>
  <c r="U761" i="6" s="1"/>
  <c r="D761" i="6"/>
  <c r="F21" i="2"/>
  <c r="C21" i="2"/>
  <c r="E21" i="2"/>
  <c r="D22" i="2"/>
  <c r="G21" i="2"/>
  <c r="M813" i="6"/>
  <c r="M213" i="6"/>
  <c r="M313" i="6"/>
  <c r="M713" i="6"/>
  <c r="M763" i="6"/>
  <c r="M363" i="6"/>
  <c r="M413" i="6"/>
  <c r="M263" i="6"/>
  <c r="M513" i="6"/>
  <c r="M113" i="6"/>
  <c r="M663" i="6"/>
  <c r="M463" i="6"/>
  <c r="M13" i="6"/>
  <c r="M163" i="6"/>
  <c r="M63" i="6"/>
  <c r="M563" i="6"/>
  <c r="M613" i="6"/>
  <c r="AE762" i="6"/>
  <c r="AE562" i="6"/>
  <c r="AE362" i="6"/>
  <c r="AE112" i="6"/>
  <c r="AE262" i="6"/>
  <c r="D661" i="6"/>
  <c r="R661" i="6"/>
  <c r="S661" i="6"/>
  <c r="T661" i="6" s="1"/>
  <c r="U661" i="6" s="1"/>
  <c r="J661" i="6"/>
  <c r="N661" i="6"/>
  <c r="K661" i="6"/>
  <c r="I661" i="6"/>
  <c r="O661" i="6"/>
  <c r="H661" i="6"/>
  <c r="F661" i="6"/>
  <c r="J461" i="6"/>
  <c r="K461" i="6"/>
  <c r="R461" i="6"/>
  <c r="O461" i="6"/>
  <c r="S461" i="6"/>
  <c r="T461" i="6" s="1"/>
  <c r="U461" i="6" s="1"/>
  <c r="I461" i="6"/>
  <c r="F461" i="6"/>
  <c r="H461" i="6"/>
  <c r="N461" i="6"/>
  <c r="D461" i="6"/>
  <c r="AU14" i="3"/>
  <c r="AO14" i="3"/>
  <c r="AF14" i="3"/>
  <c r="C15" i="3"/>
  <c r="I21" i="2" s="1"/>
  <c r="AR14" i="3"/>
  <c r="AM14" i="3"/>
  <c r="AT14" i="3"/>
  <c r="AP14" i="3"/>
  <c r="AK14" i="3"/>
  <c r="AW14" i="3"/>
  <c r="AQ14" i="3"/>
  <c r="B14" i="3"/>
  <c r="AN14" i="3"/>
  <c r="AV14" i="3"/>
  <c r="AL14" i="3"/>
  <c r="AJ14" i="3" s="1"/>
  <c r="L63" i="6"/>
  <c r="L613" i="6"/>
  <c r="L763" i="6"/>
  <c r="L663" i="6"/>
  <c r="L213" i="6"/>
  <c r="L313" i="6"/>
  <c r="L563" i="6"/>
  <c r="L463" i="6"/>
  <c r="L513" i="6"/>
  <c r="L813" i="6"/>
  <c r="L13" i="6"/>
  <c r="L363" i="6"/>
  <c r="L263" i="6"/>
  <c r="L163" i="6"/>
  <c r="L413" i="6"/>
  <c r="L113" i="6"/>
  <c r="L713" i="6"/>
  <c r="P113" i="6"/>
  <c r="Q113" i="6" s="1"/>
  <c r="P163" i="6"/>
  <c r="Q163" i="6" s="1"/>
  <c r="P63" i="6"/>
  <c r="Q63" i="6" s="1"/>
  <c r="P713" i="6"/>
  <c r="Q713" i="6" s="1"/>
  <c r="P763" i="6"/>
  <c r="Q763" i="6" s="1"/>
  <c r="P563" i="6"/>
  <c r="Q563" i="6" s="1"/>
  <c r="P263" i="6"/>
  <c r="Q263" i="6" s="1"/>
  <c r="P463" i="6"/>
  <c r="Q463" i="6" s="1"/>
  <c r="P513" i="6"/>
  <c r="Q513" i="6" s="1"/>
  <c r="P613" i="6"/>
  <c r="Q613" i="6" s="1"/>
  <c r="P413" i="6"/>
  <c r="Q413" i="6" s="1"/>
  <c r="P363" i="6"/>
  <c r="Q363" i="6" s="1"/>
  <c r="P813" i="6"/>
  <c r="Q813" i="6" s="1"/>
  <c r="P663" i="6"/>
  <c r="Q663" i="6" s="1"/>
  <c r="P213" i="6"/>
  <c r="Q213" i="6" s="1"/>
  <c r="P313" i="6"/>
  <c r="Q313" i="6" s="1"/>
  <c r="P13" i="6"/>
  <c r="Q13" i="6" s="1"/>
  <c r="AE62" i="6"/>
  <c r="AE312" i="6"/>
  <c r="N61" i="6"/>
  <c r="J61" i="6"/>
  <c r="R61" i="6"/>
  <c r="F61" i="6"/>
  <c r="S61" i="6"/>
  <c r="T61" i="6" s="1"/>
  <c r="U61" i="6" s="1"/>
  <c r="I61" i="6"/>
  <c r="D61" i="6"/>
  <c r="H61" i="6"/>
  <c r="K61" i="6"/>
  <c r="O61" i="6"/>
  <c r="N261" i="6"/>
  <c r="I261" i="6"/>
  <c r="R261" i="6"/>
  <c r="J261" i="6"/>
  <c r="F261" i="6"/>
  <c r="K261" i="6"/>
  <c r="H261" i="6"/>
  <c r="O261" i="6"/>
  <c r="S261" i="6"/>
  <c r="T261" i="6" s="1"/>
  <c r="U261" i="6" s="1"/>
  <c r="D261" i="6"/>
  <c r="S811" i="6"/>
  <c r="T811" i="6" s="1"/>
  <c r="U811" i="6" s="1"/>
  <c r="H811" i="6"/>
  <c r="R811" i="6"/>
  <c r="N811" i="6"/>
  <c r="J811" i="6"/>
  <c r="F811" i="6"/>
  <c r="O811" i="6"/>
  <c r="I811" i="6"/>
  <c r="D811" i="6"/>
  <c r="K811" i="6"/>
  <c r="R161" i="6"/>
  <c r="I161" i="6"/>
  <c r="S161" i="6"/>
  <c r="T161" i="6" s="1"/>
  <c r="U161" i="6" s="1"/>
  <c r="O161" i="6"/>
  <c r="F161" i="6"/>
  <c r="K161" i="6"/>
  <c r="N161" i="6"/>
  <c r="J161" i="6"/>
  <c r="H161" i="6"/>
  <c r="D161" i="6"/>
  <c r="AE812" i="6"/>
  <c r="AE212" i="6"/>
  <c r="AE612" i="6"/>
  <c r="AE662" i="6"/>
  <c r="I211" i="6"/>
  <c r="D211" i="6"/>
  <c r="N211" i="6"/>
  <c r="F211" i="6"/>
  <c r="R211" i="6"/>
  <c r="H211" i="6"/>
  <c r="J211" i="6"/>
  <c r="O211" i="6"/>
  <c r="S211" i="6"/>
  <c r="T211" i="6" s="1"/>
  <c r="U211" i="6" s="1"/>
  <c r="K211" i="6"/>
  <c r="J111" i="6"/>
  <c r="D111" i="6"/>
  <c r="H111" i="6"/>
  <c r="K111" i="6"/>
  <c r="I111" i="6"/>
  <c r="N111" i="6"/>
  <c r="S111" i="6"/>
  <c r="T111" i="6" s="1"/>
  <c r="U111" i="6" s="1"/>
  <c r="O111" i="6"/>
  <c r="R111" i="6"/>
  <c r="F111" i="6"/>
  <c r="I561" i="6"/>
  <c r="D561" i="6"/>
  <c r="R561" i="6"/>
  <c r="H561" i="6"/>
  <c r="N561" i="6"/>
  <c r="S561" i="6"/>
  <c r="T561" i="6" s="1"/>
  <c r="U561" i="6" s="1"/>
  <c r="K561" i="6"/>
  <c r="F561" i="6"/>
  <c r="O561" i="6"/>
  <c r="J561" i="6"/>
  <c r="F11" i="6"/>
  <c r="J11" i="6"/>
  <c r="H11" i="6"/>
  <c r="D11" i="6"/>
  <c r="I11" i="6"/>
  <c r="K11" i="6"/>
  <c r="S11" i="6"/>
  <c r="T11" i="6" s="1"/>
  <c r="U11" i="6" s="1"/>
  <c r="R11" i="6"/>
  <c r="O11" i="6"/>
  <c r="N11" i="6"/>
  <c r="J611" i="6"/>
  <c r="N611" i="6"/>
  <c r="S611" i="6"/>
  <c r="T611" i="6" s="1"/>
  <c r="U611" i="6" s="1"/>
  <c r="K611" i="6"/>
  <c r="D611" i="6"/>
  <c r="O611" i="6"/>
  <c r="H611" i="6"/>
  <c r="R611" i="6"/>
  <c r="I611" i="6"/>
  <c r="F611" i="6"/>
  <c r="AE512" i="6"/>
  <c r="AE412" i="6"/>
  <c r="AE12" i="6"/>
  <c r="AE712" i="6"/>
  <c r="O411" i="6"/>
  <c r="R411" i="6"/>
  <c r="S411" i="6"/>
  <c r="T411" i="6" s="1"/>
  <c r="U411" i="6" s="1"/>
  <c r="K411" i="6"/>
  <c r="J411" i="6"/>
  <c r="D411" i="6"/>
  <c r="I411" i="6"/>
  <c r="H411" i="6"/>
  <c r="N411" i="6"/>
  <c r="F411" i="6"/>
  <c r="S511" i="6"/>
  <c r="T511" i="6" s="1"/>
  <c r="U511" i="6" s="1"/>
  <c r="O511" i="6"/>
  <c r="D511" i="6"/>
  <c r="H511" i="6"/>
  <c r="R511" i="6"/>
  <c r="N511" i="6"/>
  <c r="J511" i="6"/>
  <c r="I511" i="6"/>
  <c r="F511" i="6"/>
  <c r="K511" i="6"/>
  <c r="A22" i="1" l="1"/>
  <c r="A23" i="1" s="1"/>
  <c r="A19" i="1"/>
  <c r="H162" i="6"/>
  <c r="O462" i="6"/>
  <c r="I162" i="6"/>
  <c r="O162" i="6"/>
  <c r="F162" i="6"/>
  <c r="D462" i="6"/>
  <c r="F462" i="6"/>
  <c r="N462" i="6"/>
  <c r="I462" i="6"/>
  <c r="AE163" i="6"/>
  <c r="S163" i="6" s="1"/>
  <c r="T163" i="6" s="1"/>
  <c r="U163" i="6" s="1"/>
  <c r="N162" i="6"/>
  <c r="D162" i="6"/>
  <c r="S162" i="6"/>
  <c r="T162" i="6" s="1"/>
  <c r="U162" i="6" s="1"/>
  <c r="R462" i="6"/>
  <c r="J462" i="6"/>
  <c r="H462" i="6"/>
  <c r="AE113" i="6"/>
  <c r="R113" i="6" s="1"/>
  <c r="AE363" i="6"/>
  <c r="D363" i="6" s="1"/>
  <c r="AE463" i="6"/>
  <c r="D463" i="6" s="1"/>
  <c r="AE663" i="6"/>
  <c r="O663" i="6" s="1"/>
  <c r="K162" i="6"/>
  <c r="R162" i="6"/>
  <c r="K462" i="6"/>
  <c r="S12" i="6"/>
  <c r="T12" i="6" s="1"/>
  <c r="U12" i="6" s="1"/>
  <c r="O12" i="6"/>
  <c r="D12" i="6"/>
  <c r="H12" i="6"/>
  <c r="F12" i="6"/>
  <c r="R12" i="6"/>
  <c r="K12" i="6"/>
  <c r="I12" i="6"/>
  <c r="J12" i="6"/>
  <c r="N12" i="6"/>
  <c r="H212" i="6"/>
  <c r="R212" i="6"/>
  <c r="K212" i="6"/>
  <c r="N212" i="6"/>
  <c r="F212" i="6"/>
  <c r="O212" i="6"/>
  <c r="S212" i="6"/>
  <c r="T212" i="6" s="1"/>
  <c r="U212" i="6" s="1"/>
  <c r="D212" i="6"/>
  <c r="I212" i="6"/>
  <c r="J212" i="6"/>
  <c r="K312" i="6"/>
  <c r="R312" i="6"/>
  <c r="O312" i="6"/>
  <c r="H312" i="6"/>
  <c r="D312" i="6"/>
  <c r="N312" i="6"/>
  <c r="S312" i="6"/>
  <c r="T312" i="6" s="1"/>
  <c r="U312" i="6" s="1"/>
  <c r="J312" i="6"/>
  <c r="F312" i="6"/>
  <c r="I312" i="6"/>
  <c r="I163" i="6"/>
  <c r="AE813" i="6"/>
  <c r="AE313" i="6"/>
  <c r="AE613" i="6"/>
  <c r="R362" i="6"/>
  <c r="N362" i="6"/>
  <c r="D362" i="6"/>
  <c r="F362" i="6"/>
  <c r="O362" i="6"/>
  <c r="J362" i="6"/>
  <c r="I362" i="6"/>
  <c r="H362" i="6"/>
  <c r="K362" i="6"/>
  <c r="S362" i="6"/>
  <c r="T362" i="6" s="1"/>
  <c r="U362" i="6" s="1"/>
  <c r="P664" i="6"/>
  <c r="Q664" i="6" s="1"/>
  <c r="P214" i="6"/>
  <c r="Q214" i="6" s="1"/>
  <c r="P614" i="6"/>
  <c r="Q614" i="6" s="1"/>
  <c r="P414" i="6"/>
  <c r="Q414" i="6" s="1"/>
  <c r="P364" i="6"/>
  <c r="Q364" i="6" s="1"/>
  <c r="P314" i="6"/>
  <c r="Q314" i="6" s="1"/>
  <c r="P164" i="6"/>
  <c r="Q164" i="6" s="1"/>
  <c r="P14" i="6"/>
  <c r="Q14" i="6" s="1"/>
  <c r="P564" i="6"/>
  <c r="Q564" i="6" s="1"/>
  <c r="P264" i="6"/>
  <c r="Q264" i="6" s="1"/>
  <c r="P114" i="6"/>
  <c r="Q114" i="6" s="1"/>
  <c r="P814" i="6"/>
  <c r="Q814" i="6" s="1"/>
  <c r="P64" i="6"/>
  <c r="Q64" i="6" s="1"/>
  <c r="P764" i="6"/>
  <c r="Q764" i="6" s="1"/>
  <c r="P714" i="6"/>
  <c r="Q714" i="6" s="1"/>
  <c r="P514" i="6"/>
  <c r="Q514" i="6" s="1"/>
  <c r="P464" i="6"/>
  <c r="Q464" i="6" s="1"/>
  <c r="N412" i="6"/>
  <c r="O412" i="6"/>
  <c r="F412" i="6"/>
  <c r="S412" i="6"/>
  <c r="T412" i="6" s="1"/>
  <c r="U412" i="6" s="1"/>
  <c r="H412" i="6"/>
  <c r="D412" i="6"/>
  <c r="R412" i="6"/>
  <c r="J412" i="6"/>
  <c r="K412" i="6"/>
  <c r="I412" i="6"/>
  <c r="D812" i="6"/>
  <c r="O812" i="6"/>
  <c r="I812" i="6"/>
  <c r="N812" i="6"/>
  <c r="R812" i="6"/>
  <c r="H812" i="6"/>
  <c r="J812" i="6"/>
  <c r="F812" i="6"/>
  <c r="S812" i="6"/>
  <c r="T812" i="6" s="1"/>
  <c r="U812" i="6" s="1"/>
  <c r="K812" i="6"/>
  <c r="AE713" i="6"/>
  <c r="AE263" i="6"/>
  <c r="AE513" i="6"/>
  <c r="AE213" i="6"/>
  <c r="AE63" i="6"/>
  <c r="I562" i="6"/>
  <c r="S562" i="6"/>
  <c r="T562" i="6" s="1"/>
  <c r="U562" i="6" s="1"/>
  <c r="R562" i="6"/>
  <c r="H562" i="6"/>
  <c r="K562" i="6"/>
  <c r="O562" i="6"/>
  <c r="J562" i="6"/>
  <c r="D562" i="6"/>
  <c r="F562" i="6"/>
  <c r="N562" i="6"/>
  <c r="E22" i="2"/>
  <c r="D23" i="2"/>
  <c r="G22" i="2"/>
  <c r="F22" i="2"/>
  <c r="C22" i="2"/>
  <c r="M414" i="6"/>
  <c r="M814" i="6"/>
  <c r="M364" i="6"/>
  <c r="M214" i="6"/>
  <c r="M64" i="6"/>
  <c r="M314" i="6"/>
  <c r="M164" i="6"/>
  <c r="M664" i="6"/>
  <c r="M14" i="6"/>
  <c r="M614" i="6"/>
  <c r="M264" i="6"/>
  <c r="M564" i="6"/>
  <c r="M714" i="6"/>
  <c r="M464" i="6"/>
  <c r="M114" i="6"/>
  <c r="M764" i="6"/>
  <c r="M514" i="6"/>
  <c r="F512" i="6"/>
  <c r="S512" i="6"/>
  <c r="T512" i="6" s="1"/>
  <c r="U512" i="6" s="1"/>
  <c r="N512" i="6"/>
  <c r="O512" i="6"/>
  <c r="D512" i="6"/>
  <c r="H512" i="6"/>
  <c r="I512" i="6"/>
  <c r="K512" i="6"/>
  <c r="R512" i="6"/>
  <c r="J512" i="6"/>
  <c r="K662" i="6"/>
  <c r="J662" i="6"/>
  <c r="N662" i="6"/>
  <c r="S662" i="6"/>
  <c r="T662" i="6" s="1"/>
  <c r="U662" i="6" s="1"/>
  <c r="H662" i="6"/>
  <c r="I662" i="6"/>
  <c r="F662" i="6"/>
  <c r="D662" i="6"/>
  <c r="R662" i="6"/>
  <c r="O662" i="6"/>
  <c r="AQ15" i="3"/>
  <c r="AL15" i="3"/>
  <c r="AJ15" i="3" s="1"/>
  <c r="AT15" i="3"/>
  <c r="AO15" i="3"/>
  <c r="C16" i="3"/>
  <c r="I22" i="2" s="1"/>
  <c r="AU15" i="3"/>
  <c r="AM15" i="3"/>
  <c r="AW15" i="3"/>
  <c r="AP15" i="3"/>
  <c r="AV15" i="3"/>
  <c r="AR15" i="3"/>
  <c r="AK15" i="3"/>
  <c r="AF15" i="3"/>
  <c r="B15" i="3"/>
  <c r="AN15" i="3"/>
  <c r="D262" i="6"/>
  <c r="H262" i="6"/>
  <c r="N262" i="6"/>
  <c r="K262" i="6"/>
  <c r="S262" i="6"/>
  <c r="T262" i="6" s="1"/>
  <c r="U262" i="6" s="1"/>
  <c r="O262" i="6"/>
  <c r="J262" i="6"/>
  <c r="I262" i="6"/>
  <c r="R262" i="6"/>
  <c r="F262" i="6"/>
  <c r="I762" i="6"/>
  <c r="J762" i="6"/>
  <c r="H762" i="6"/>
  <c r="O762" i="6"/>
  <c r="N762" i="6"/>
  <c r="D762" i="6"/>
  <c r="R762" i="6"/>
  <c r="F762" i="6"/>
  <c r="K762" i="6"/>
  <c r="S762" i="6"/>
  <c r="T762" i="6" s="1"/>
  <c r="U762" i="6" s="1"/>
  <c r="L314" i="6"/>
  <c r="L164" i="6"/>
  <c r="L564" i="6"/>
  <c r="L414" i="6"/>
  <c r="L664" i="6"/>
  <c r="L114" i="6"/>
  <c r="L264" i="6"/>
  <c r="L714" i="6"/>
  <c r="L14" i="6"/>
  <c r="L64" i="6"/>
  <c r="L764" i="6"/>
  <c r="L614" i="6"/>
  <c r="L214" i="6"/>
  <c r="L464" i="6"/>
  <c r="L814" i="6"/>
  <c r="L514" i="6"/>
  <c r="L364" i="6"/>
  <c r="I712" i="6"/>
  <c r="D712" i="6"/>
  <c r="N712" i="6"/>
  <c r="J712" i="6"/>
  <c r="H712" i="6"/>
  <c r="O712" i="6"/>
  <c r="K712" i="6"/>
  <c r="R712" i="6"/>
  <c r="F712" i="6"/>
  <c r="S712" i="6"/>
  <c r="T712" i="6" s="1"/>
  <c r="U712" i="6" s="1"/>
  <c r="O612" i="6"/>
  <c r="R612" i="6"/>
  <c r="S612" i="6"/>
  <c r="T612" i="6" s="1"/>
  <c r="U612" i="6" s="1"/>
  <c r="N612" i="6"/>
  <c r="H612" i="6"/>
  <c r="K612" i="6"/>
  <c r="F612" i="6"/>
  <c r="D612" i="6"/>
  <c r="J612" i="6"/>
  <c r="I612" i="6"/>
  <c r="I62" i="6"/>
  <c r="S62" i="6"/>
  <c r="T62" i="6" s="1"/>
  <c r="U62" i="6" s="1"/>
  <c r="F62" i="6"/>
  <c r="J62" i="6"/>
  <c r="K62" i="6"/>
  <c r="O62" i="6"/>
  <c r="D62" i="6"/>
  <c r="N62" i="6"/>
  <c r="R62" i="6"/>
  <c r="H62" i="6"/>
  <c r="AE413" i="6"/>
  <c r="AE13" i="6"/>
  <c r="AE563" i="6"/>
  <c r="AE763" i="6"/>
  <c r="R112" i="6"/>
  <c r="N112" i="6"/>
  <c r="F112" i="6"/>
  <c r="I112" i="6"/>
  <c r="J112" i="6"/>
  <c r="S112" i="6"/>
  <c r="T112" i="6" s="1"/>
  <c r="U112" i="6" s="1"/>
  <c r="K112" i="6"/>
  <c r="H112" i="6"/>
  <c r="D112" i="6"/>
  <c r="O112" i="6"/>
  <c r="A26" i="1" l="1"/>
  <c r="I463" i="6"/>
  <c r="N463" i="6"/>
  <c r="J663" i="6"/>
  <c r="N663" i="6"/>
  <c r="D663" i="6"/>
  <c r="S363" i="6"/>
  <c r="T363" i="6" s="1"/>
  <c r="U363" i="6" s="1"/>
  <c r="R663" i="6"/>
  <c r="K663" i="6"/>
  <c r="AE14" i="6"/>
  <c r="S14" i="6" s="1"/>
  <c r="T14" i="6" s="1"/>
  <c r="U14" i="6" s="1"/>
  <c r="H663" i="6"/>
  <c r="S663" i="6"/>
  <c r="T663" i="6" s="1"/>
  <c r="U663" i="6" s="1"/>
  <c r="AE514" i="6"/>
  <c r="O514" i="6" s="1"/>
  <c r="AE414" i="6"/>
  <c r="R414" i="6" s="1"/>
  <c r="I663" i="6"/>
  <c r="F663" i="6"/>
  <c r="O363" i="6"/>
  <c r="O113" i="6"/>
  <c r="AE364" i="6"/>
  <c r="N364" i="6" s="1"/>
  <c r="AE314" i="6"/>
  <c r="F314" i="6" s="1"/>
  <c r="K163" i="6"/>
  <c r="J113" i="6"/>
  <c r="H113" i="6"/>
  <c r="F113" i="6"/>
  <c r="I113" i="6"/>
  <c r="N113" i="6"/>
  <c r="F463" i="6"/>
  <c r="S463" i="6"/>
  <c r="T463" i="6" s="1"/>
  <c r="U463" i="6" s="1"/>
  <c r="O463" i="6"/>
  <c r="K463" i="6"/>
  <c r="R463" i="6"/>
  <c r="H463" i="6"/>
  <c r="J463" i="6"/>
  <c r="AE64" i="6"/>
  <c r="F64" i="6" s="1"/>
  <c r="F363" i="6"/>
  <c r="R363" i="6"/>
  <c r="O163" i="6"/>
  <c r="AE214" i="6"/>
  <c r="K214" i="6" s="1"/>
  <c r="AE664" i="6"/>
  <c r="N664" i="6" s="1"/>
  <c r="N363" i="6"/>
  <c r="N163" i="6"/>
  <c r="AE714" i="6"/>
  <c r="R714" i="6" s="1"/>
  <c r="H363" i="6"/>
  <c r="I363" i="6"/>
  <c r="F163" i="6"/>
  <c r="AE114" i="6"/>
  <c r="H114" i="6" s="1"/>
  <c r="AE164" i="6"/>
  <c r="S164" i="6" s="1"/>
  <c r="T164" i="6" s="1"/>
  <c r="U164" i="6" s="1"/>
  <c r="D113" i="6"/>
  <c r="K113" i="6"/>
  <c r="R163" i="6"/>
  <c r="H163" i="6"/>
  <c r="AE764" i="6"/>
  <c r="R764" i="6" s="1"/>
  <c r="AE264" i="6"/>
  <c r="N264" i="6" s="1"/>
  <c r="AE564" i="6"/>
  <c r="N564" i="6" s="1"/>
  <c r="J363" i="6"/>
  <c r="K363" i="6"/>
  <c r="S113" i="6"/>
  <c r="T113" i="6" s="1"/>
  <c r="U113" i="6" s="1"/>
  <c r="D163" i="6"/>
  <c r="J163" i="6"/>
  <c r="M415" i="6"/>
  <c r="M615" i="6"/>
  <c r="M465" i="6"/>
  <c r="M215" i="6"/>
  <c r="M515" i="6"/>
  <c r="M715" i="6"/>
  <c r="M65" i="6"/>
  <c r="M265" i="6"/>
  <c r="M165" i="6"/>
  <c r="M765" i="6"/>
  <c r="M15" i="6"/>
  <c r="M315" i="6"/>
  <c r="M565" i="6"/>
  <c r="M665" i="6"/>
  <c r="M815" i="6"/>
  <c r="M115" i="6"/>
  <c r="M365" i="6"/>
  <c r="AE814" i="6"/>
  <c r="C23" i="2"/>
  <c r="F23" i="2"/>
  <c r="D24" i="2"/>
  <c r="E23" i="2"/>
  <c r="G23" i="2"/>
  <c r="J63" i="6"/>
  <c r="H63" i="6"/>
  <c r="N63" i="6"/>
  <c r="O63" i="6"/>
  <c r="D63" i="6"/>
  <c r="K63" i="6"/>
  <c r="R63" i="6"/>
  <c r="F63" i="6"/>
  <c r="I63" i="6"/>
  <c r="S63" i="6"/>
  <c r="T63" i="6" s="1"/>
  <c r="U63" i="6" s="1"/>
  <c r="S713" i="6"/>
  <c r="T713" i="6" s="1"/>
  <c r="U713" i="6" s="1"/>
  <c r="H713" i="6"/>
  <c r="D713" i="6"/>
  <c r="F713" i="6"/>
  <c r="O713" i="6"/>
  <c r="R713" i="6"/>
  <c r="N713" i="6"/>
  <c r="J713" i="6"/>
  <c r="I713" i="6"/>
  <c r="K713" i="6"/>
  <c r="F13" i="6"/>
  <c r="O13" i="6"/>
  <c r="N13" i="6"/>
  <c r="K13" i="6"/>
  <c r="I13" i="6"/>
  <c r="J13" i="6"/>
  <c r="R13" i="6"/>
  <c r="S13" i="6"/>
  <c r="T13" i="6" s="1"/>
  <c r="U13" i="6" s="1"/>
  <c r="D13" i="6"/>
  <c r="H13" i="6"/>
  <c r="J763" i="6"/>
  <c r="F763" i="6"/>
  <c r="K763" i="6"/>
  <c r="H763" i="6"/>
  <c r="N763" i="6"/>
  <c r="R763" i="6"/>
  <c r="S763" i="6"/>
  <c r="T763" i="6" s="1"/>
  <c r="U763" i="6" s="1"/>
  <c r="I763" i="6"/>
  <c r="D763" i="6"/>
  <c r="O763" i="6"/>
  <c r="H563" i="6"/>
  <c r="J563" i="6"/>
  <c r="F563" i="6"/>
  <c r="O563" i="6"/>
  <c r="R563" i="6"/>
  <c r="I563" i="6"/>
  <c r="D563" i="6"/>
  <c r="K563" i="6"/>
  <c r="N563" i="6"/>
  <c r="S563" i="6"/>
  <c r="T563" i="6" s="1"/>
  <c r="U563" i="6" s="1"/>
  <c r="AE464" i="6"/>
  <c r="L15" i="6"/>
  <c r="L315" i="6"/>
  <c r="L765" i="6"/>
  <c r="L515" i="6"/>
  <c r="L65" i="6"/>
  <c r="L215" i="6"/>
  <c r="L715" i="6"/>
  <c r="L565" i="6"/>
  <c r="L115" i="6"/>
  <c r="L815" i="6"/>
  <c r="L415" i="6"/>
  <c r="L265" i="6"/>
  <c r="L465" i="6"/>
  <c r="L615" i="6"/>
  <c r="L665" i="6"/>
  <c r="L165" i="6"/>
  <c r="L365" i="6"/>
  <c r="D213" i="6"/>
  <c r="I213" i="6"/>
  <c r="J213" i="6"/>
  <c r="R213" i="6"/>
  <c r="O213" i="6"/>
  <c r="K213" i="6"/>
  <c r="F213" i="6"/>
  <c r="N213" i="6"/>
  <c r="S213" i="6"/>
  <c r="T213" i="6" s="1"/>
  <c r="U213" i="6" s="1"/>
  <c r="H213" i="6"/>
  <c r="O613" i="6"/>
  <c r="F613" i="6"/>
  <c r="H613" i="6"/>
  <c r="J613" i="6"/>
  <c r="I613" i="6"/>
  <c r="D613" i="6"/>
  <c r="N613" i="6"/>
  <c r="S613" i="6"/>
  <c r="T613" i="6" s="1"/>
  <c r="U613" i="6" s="1"/>
  <c r="R613" i="6"/>
  <c r="K613" i="6"/>
  <c r="D513" i="6"/>
  <c r="S513" i="6"/>
  <c r="T513" i="6" s="1"/>
  <c r="U513" i="6" s="1"/>
  <c r="N513" i="6"/>
  <c r="F513" i="6"/>
  <c r="K513" i="6"/>
  <c r="J513" i="6"/>
  <c r="H513" i="6"/>
  <c r="I513" i="6"/>
  <c r="R513" i="6"/>
  <c r="O513" i="6"/>
  <c r="N313" i="6"/>
  <c r="F313" i="6"/>
  <c r="R313" i="6"/>
  <c r="I313" i="6"/>
  <c r="J313" i="6"/>
  <c r="H313" i="6"/>
  <c r="S313" i="6"/>
  <c r="T313" i="6" s="1"/>
  <c r="U313" i="6" s="1"/>
  <c r="O313" i="6"/>
  <c r="K313" i="6"/>
  <c r="D313" i="6"/>
  <c r="AF16" i="3"/>
  <c r="B16" i="3"/>
  <c r="AW16" i="3"/>
  <c r="AV16" i="3"/>
  <c r="AT16" i="3"/>
  <c r="AU16" i="3"/>
  <c r="AQ16" i="3"/>
  <c r="AP16" i="3"/>
  <c r="AL16" i="3"/>
  <c r="C17" i="3"/>
  <c r="I23" i="2" s="1"/>
  <c r="AR16" i="3"/>
  <c r="AM16" i="3"/>
  <c r="AJ16" i="3" s="1"/>
  <c r="AO16" i="3"/>
  <c r="AN16" i="3"/>
  <c r="AK16" i="3"/>
  <c r="I413" i="6"/>
  <c r="F413" i="6"/>
  <c r="D413" i="6"/>
  <c r="H413" i="6"/>
  <c r="O413" i="6"/>
  <c r="N413" i="6"/>
  <c r="S413" i="6"/>
  <c r="T413" i="6" s="1"/>
  <c r="U413" i="6" s="1"/>
  <c r="R413" i="6"/>
  <c r="K413" i="6"/>
  <c r="J413" i="6"/>
  <c r="AE614" i="6"/>
  <c r="P65" i="6"/>
  <c r="Q65" i="6" s="1"/>
  <c r="P15" i="6"/>
  <c r="Q15" i="6" s="1"/>
  <c r="P165" i="6"/>
  <c r="Q165" i="6" s="1"/>
  <c r="P515" i="6"/>
  <c r="Q515" i="6" s="1"/>
  <c r="P465" i="6"/>
  <c r="Q465" i="6" s="1"/>
  <c r="P265" i="6"/>
  <c r="Q265" i="6" s="1"/>
  <c r="P215" i="6"/>
  <c r="Q215" i="6" s="1"/>
  <c r="P365" i="6"/>
  <c r="Q365" i="6" s="1"/>
  <c r="P115" i="6"/>
  <c r="Q115" i="6" s="1"/>
  <c r="P665" i="6"/>
  <c r="Q665" i="6" s="1"/>
  <c r="P765" i="6"/>
  <c r="Q765" i="6" s="1"/>
  <c r="P715" i="6"/>
  <c r="Q715" i="6" s="1"/>
  <c r="P565" i="6"/>
  <c r="Q565" i="6" s="1"/>
  <c r="P815" i="6"/>
  <c r="Q815" i="6" s="1"/>
  <c r="P615" i="6"/>
  <c r="Q615" i="6" s="1"/>
  <c r="P415" i="6"/>
  <c r="Q415" i="6" s="1"/>
  <c r="P315" i="6"/>
  <c r="Q315" i="6" s="1"/>
  <c r="N263" i="6"/>
  <c r="S263" i="6"/>
  <c r="T263" i="6" s="1"/>
  <c r="U263" i="6" s="1"/>
  <c r="F263" i="6"/>
  <c r="O263" i="6"/>
  <c r="K263" i="6"/>
  <c r="R263" i="6"/>
  <c r="H263" i="6"/>
  <c r="J263" i="6"/>
  <c r="D263" i="6"/>
  <c r="I263" i="6"/>
  <c r="N813" i="6"/>
  <c r="J813" i="6"/>
  <c r="H813" i="6"/>
  <c r="I813" i="6"/>
  <c r="R813" i="6"/>
  <c r="K813" i="6"/>
  <c r="D813" i="6"/>
  <c r="S813" i="6"/>
  <c r="T813" i="6" s="1"/>
  <c r="U813" i="6" s="1"/>
  <c r="F813" i="6"/>
  <c r="O813" i="6"/>
  <c r="A27" i="1" l="1"/>
  <c r="S414" i="6"/>
  <c r="T414" i="6" s="1"/>
  <c r="U414" i="6" s="1"/>
  <c r="H514" i="6"/>
  <c r="I414" i="6"/>
  <c r="F14" i="6"/>
  <c r="F514" i="6"/>
  <c r="O364" i="6"/>
  <c r="F364" i="6"/>
  <c r="R514" i="6"/>
  <c r="I314" i="6"/>
  <c r="J314" i="6"/>
  <c r="J764" i="6"/>
  <c r="S314" i="6"/>
  <c r="T314" i="6" s="1"/>
  <c r="U314" i="6" s="1"/>
  <c r="S364" i="6"/>
  <c r="T364" i="6" s="1"/>
  <c r="U364" i="6" s="1"/>
  <c r="K364" i="6"/>
  <c r="R364" i="6"/>
  <c r="D364" i="6"/>
  <c r="H364" i="6"/>
  <c r="I364" i="6"/>
  <c r="J364" i="6"/>
  <c r="N714" i="6"/>
  <c r="R14" i="6"/>
  <c r="K164" i="6"/>
  <c r="O314" i="6"/>
  <c r="O414" i="6"/>
  <c r="J714" i="6"/>
  <c r="K14" i="6"/>
  <c r="F114" i="6"/>
  <c r="N414" i="6"/>
  <c r="J14" i="6"/>
  <c r="F414" i="6"/>
  <c r="K414" i="6"/>
  <c r="D414" i="6"/>
  <c r="H714" i="6"/>
  <c r="I14" i="6"/>
  <c r="O14" i="6"/>
  <c r="D14" i="6"/>
  <c r="O214" i="6"/>
  <c r="D64" i="6"/>
  <c r="H414" i="6"/>
  <c r="J414" i="6"/>
  <c r="K714" i="6"/>
  <c r="H14" i="6"/>
  <c r="N14" i="6"/>
  <c r="S514" i="6"/>
  <c r="T514" i="6" s="1"/>
  <c r="U514" i="6" s="1"/>
  <c r="N514" i="6"/>
  <c r="J514" i="6"/>
  <c r="D514" i="6"/>
  <c r="K514" i="6"/>
  <c r="I514" i="6"/>
  <c r="D664" i="6"/>
  <c r="H314" i="6"/>
  <c r="D314" i="6"/>
  <c r="R314" i="6"/>
  <c r="F764" i="6"/>
  <c r="K314" i="6"/>
  <c r="N314" i="6"/>
  <c r="I714" i="6"/>
  <c r="O714" i="6"/>
  <c r="H214" i="6"/>
  <c r="S214" i="6"/>
  <c r="T214" i="6" s="1"/>
  <c r="U214" i="6" s="1"/>
  <c r="S114" i="6"/>
  <c r="T114" i="6" s="1"/>
  <c r="U114" i="6" s="1"/>
  <c r="O64" i="6"/>
  <c r="S664" i="6"/>
  <c r="T664" i="6" s="1"/>
  <c r="U664" i="6" s="1"/>
  <c r="F714" i="6"/>
  <c r="D714" i="6"/>
  <c r="N214" i="6"/>
  <c r="K114" i="6"/>
  <c r="S64" i="6"/>
  <c r="T64" i="6" s="1"/>
  <c r="U64" i="6" s="1"/>
  <c r="H664" i="6"/>
  <c r="F214" i="6"/>
  <c r="K64" i="6"/>
  <c r="I64" i="6"/>
  <c r="R214" i="6"/>
  <c r="J214" i="6"/>
  <c r="R164" i="6"/>
  <c r="R114" i="6"/>
  <c r="N64" i="6"/>
  <c r="H64" i="6"/>
  <c r="F664" i="6"/>
  <c r="S714" i="6"/>
  <c r="T714" i="6" s="1"/>
  <c r="U714" i="6" s="1"/>
  <c r="I214" i="6"/>
  <c r="D214" i="6"/>
  <c r="O164" i="6"/>
  <c r="O114" i="6"/>
  <c r="J64" i="6"/>
  <c r="R64" i="6"/>
  <c r="J664" i="6"/>
  <c r="O664" i="6"/>
  <c r="I564" i="6"/>
  <c r="R664" i="6"/>
  <c r="K664" i="6"/>
  <c r="F164" i="6"/>
  <c r="I164" i="6"/>
  <c r="I664" i="6"/>
  <c r="I264" i="6"/>
  <c r="F264" i="6"/>
  <c r="S264" i="6"/>
  <c r="T264" i="6" s="1"/>
  <c r="U264" i="6" s="1"/>
  <c r="D764" i="6"/>
  <c r="N764" i="6"/>
  <c r="S764" i="6"/>
  <c r="T764" i="6" s="1"/>
  <c r="U764" i="6" s="1"/>
  <c r="R264" i="6"/>
  <c r="H264" i="6"/>
  <c r="J264" i="6"/>
  <c r="D264" i="6"/>
  <c r="O264" i="6"/>
  <c r="K264" i="6"/>
  <c r="J164" i="6"/>
  <c r="H164" i="6"/>
  <c r="D164" i="6"/>
  <c r="J114" i="6"/>
  <c r="D114" i="6"/>
  <c r="N164" i="6"/>
  <c r="N114" i="6"/>
  <c r="I114" i="6"/>
  <c r="O564" i="6"/>
  <c r="J564" i="6"/>
  <c r="H564" i="6"/>
  <c r="O764" i="6"/>
  <c r="K764" i="6"/>
  <c r="K564" i="6"/>
  <c r="F564" i="6"/>
  <c r="R564" i="6"/>
  <c r="I764" i="6"/>
  <c r="H764" i="6"/>
  <c r="S564" i="6"/>
  <c r="T564" i="6" s="1"/>
  <c r="U564" i="6" s="1"/>
  <c r="D564" i="6"/>
  <c r="AE615" i="6"/>
  <c r="N615" i="6" s="1"/>
  <c r="AE215" i="6"/>
  <c r="J215" i="6" s="1"/>
  <c r="AE315" i="6"/>
  <c r="R315" i="6" s="1"/>
  <c r="I614" i="6"/>
  <c r="J614" i="6"/>
  <c r="S614" i="6"/>
  <c r="T614" i="6" s="1"/>
  <c r="U614" i="6" s="1"/>
  <c r="D614" i="6"/>
  <c r="O614" i="6"/>
  <c r="H614" i="6"/>
  <c r="K614" i="6"/>
  <c r="R614" i="6"/>
  <c r="F614" i="6"/>
  <c r="N614" i="6"/>
  <c r="AE165" i="6"/>
  <c r="AE265" i="6"/>
  <c r="AE565" i="6"/>
  <c r="AE515" i="6"/>
  <c r="L66" i="6"/>
  <c r="L166" i="6"/>
  <c r="L216" i="6"/>
  <c r="L266" i="6"/>
  <c r="L316" i="6"/>
  <c r="L16" i="6"/>
  <c r="L816" i="6"/>
  <c r="L666" i="6"/>
  <c r="L766" i="6"/>
  <c r="L566" i="6"/>
  <c r="L466" i="6"/>
  <c r="L516" i="6"/>
  <c r="L116" i="6"/>
  <c r="L366" i="6"/>
  <c r="L416" i="6"/>
  <c r="L616" i="6"/>
  <c r="L716" i="6"/>
  <c r="S814" i="6"/>
  <c r="T814" i="6" s="1"/>
  <c r="U814" i="6" s="1"/>
  <c r="D814" i="6"/>
  <c r="H814" i="6"/>
  <c r="K814" i="6"/>
  <c r="J814" i="6"/>
  <c r="N814" i="6"/>
  <c r="R814" i="6"/>
  <c r="F814" i="6"/>
  <c r="O814" i="6"/>
  <c r="I814" i="6"/>
  <c r="AE665" i="6"/>
  <c r="AE415" i="6"/>
  <c r="AE715" i="6"/>
  <c r="AE765" i="6"/>
  <c r="C18" i="3"/>
  <c r="AL17" i="3"/>
  <c r="AU17" i="3"/>
  <c r="AM17" i="3"/>
  <c r="AV17" i="3"/>
  <c r="AQ17" i="3"/>
  <c r="AW17" i="3"/>
  <c r="AT17" i="3"/>
  <c r="B17" i="3"/>
  <c r="AK17" i="3"/>
  <c r="AO17" i="3"/>
  <c r="AF17" i="3"/>
  <c r="AN17" i="3"/>
  <c r="AP17" i="3"/>
  <c r="AR17" i="3"/>
  <c r="AJ17" i="3" s="1"/>
  <c r="AE815" i="6"/>
  <c r="O464" i="6"/>
  <c r="D464" i="6"/>
  <c r="F464" i="6"/>
  <c r="I464" i="6"/>
  <c r="R464" i="6"/>
  <c r="N464" i="6"/>
  <c r="S464" i="6"/>
  <c r="T464" i="6" s="1"/>
  <c r="U464" i="6" s="1"/>
  <c r="H464" i="6"/>
  <c r="J464" i="6"/>
  <c r="K464" i="6"/>
  <c r="C24" i="2"/>
  <c r="D25" i="2"/>
  <c r="F24" i="2"/>
  <c r="E24" i="2"/>
  <c r="I24" i="2"/>
  <c r="G24" i="2"/>
  <c r="AE365" i="6"/>
  <c r="AE465" i="6"/>
  <c r="AE115" i="6"/>
  <c r="AE65" i="6"/>
  <c r="AE15" i="6"/>
  <c r="P66" i="6"/>
  <c r="Q66" i="6" s="1"/>
  <c r="P316" i="6"/>
  <c r="Q316" i="6" s="1"/>
  <c r="P666" i="6"/>
  <c r="Q666" i="6" s="1"/>
  <c r="P566" i="6"/>
  <c r="Q566" i="6" s="1"/>
  <c r="P816" i="6"/>
  <c r="Q816" i="6" s="1"/>
  <c r="P266" i="6"/>
  <c r="Q266" i="6" s="1"/>
  <c r="P366" i="6"/>
  <c r="Q366" i="6" s="1"/>
  <c r="P416" i="6"/>
  <c r="Q416" i="6" s="1"/>
  <c r="P166" i="6"/>
  <c r="Q166" i="6" s="1"/>
  <c r="P616" i="6"/>
  <c r="Q616" i="6" s="1"/>
  <c r="P216" i="6"/>
  <c r="Q216" i="6" s="1"/>
  <c r="P16" i="6"/>
  <c r="Q16" i="6" s="1"/>
  <c r="P116" i="6"/>
  <c r="Q116" i="6" s="1"/>
  <c r="P716" i="6"/>
  <c r="Q716" i="6" s="1"/>
  <c r="P766" i="6"/>
  <c r="Q766" i="6" s="1"/>
  <c r="P466" i="6"/>
  <c r="Q466" i="6" s="1"/>
  <c r="P516" i="6"/>
  <c r="Q516" i="6" s="1"/>
  <c r="M716" i="6"/>
  <c r="M316" i="6"/>
  <c r="M166" i="6"/>
  <c r="M266" i="6"/>
  <c r="M416" i="6"/>
  <c r="M666" i="6"/>
  <c r="M766" i="6"/>
  <c r="M216" i="6"/>
  <c r="M466" i="6"/>
  <c r="M516" i="6"/>
  <c r="M566" i="6"/>
  <c r="M116" i="6"/>
  <c r="M66" i="6"/>
  <c r="M816" i="6"/>
  <c r="M16" i="6"/>
  <c r="M366" i="6"/>
  <c r="M616" i="6"/>
  <c r="K215" i="6" l="1"/>
  <c r="A28" i="1"/>
  <c r="H615" i="6"/>
  <c r="K615" i="6"/>
  <c r="S615" i="6"/>
  <c r="T615" i="6" s="1"/>
  <c r="U615" i="6" s="1"/>
  <c r="D615" i="6"/>
  <c r="J615" i="6"/>
  <c r="R615" i="6"/>
  <c r="O615" i="6"/>
  <c r="H315" i="6"/>
  <c r="D315" i="6"/>
  <c r="S215" i="6"/>
  <c r="T215" i="6" s="1"/>
  <c r="U215" i="6" s="1"/>
  <c r="J315" i="6"/>
  <c r="F615" i="6"/>
  <c r="I615" i="6"/>
  <c r="F315" i="6"/>
  <c r="F215" i="6"/>
  <c r="O215" i="6"/>
  <c r="I215" i="6"/>
  <c r="K315" i="6"/>
  <c r="I315" i="6"/>
  <c r="S315" i="6"/>
  <c r="T315" i="6" s="1"/>
  <c r="U315" i="6" s="1"/>
  <c r="D215" i="6"/>
  <c r="R215" i="6"/>
  <c r="H215" i="6"/>
  <c r="N215" i="6"/>
  <c r="O315" i="6"/>
  <c r="N315" i="6"/>
  <c r="N115" i="6"/>
  <c r="I115" i="6"/>
  <c r="S115" i="6"/>
  <c r="T115" i="6" s="1"/>
  <c r="U115" i="6" s="1"/>
  <c r="H115" i="6"/>
  <c r="O115" i="6"/>
  <c r="D115" i="6"/>
  <c r="K115" i="6"/>
  <c r="J115" i="6"/>
  <c r="F115" i="6"/>
  <c r="R115" i="6"/>
  <c r="M17" i="6"/>
  <c r="M417" i="6"/>
  <c r="M467" i="6"/>
  <c r="M817" i="6"/>
  <c r="M567" i="6"/>
  <c r="M217" i="6"/>
  <c r="M667" i="6"/>
  <c r="M717" i="6"/>
  <c r="M617" i="6"/>
  <c r="M317" i="6"/>
  <c r="M267" i="6"/>
  <c r="M517" i="6"/>
  <c r="M367" i="6"/>
  <c r="M767" i="6"/>
  <c r="M67" i="6"/>
  <c r="M167" i="6"/>
  <c r="M117" i="6"/>
  <c r="O415" i="6"/>
  <c r="S415" i="6"/>
  <c r="T415" i="6" s="1"/>
  <c r="U415" i="6" s="1"/>
  <c r="K415" i="6"/>
  <c r="H415" i="6"/>
  <c r="D415" i="6"/>
  <c r="I415" i="6"/>
  <c r="F415" i="6"/>
  <c r="N415" i="6"/>
  <c r="R415" i="6"/>
  <c r="J415" i="6"/>
  <c r="AE616" i="6"/>
  <c r="AE516" i="6"/>
  <c r="AE666" i="6"/>
  <c r="AE266" i="6"/>
  <c r="H515" i="6"/>
  <c r="S515" i="6"/>
  <c r="T515" i="6" s="1"/>
  <c r="U515" i="6" s="1"/>
  <c r="J515" i="6"/>
  <c r="O515" i="6"/>
  <c r="R515" i="6"/>
  <c r="N515" i="6"/>
  <c r="I515" i="6"/>
  <c r="D515" i="6"/>
  <c r="K515" i="6"/>
  <c r="F515" i="6"/>
  <c r="K465" i="6"/>
  <c r="F465" i="6"/>
  <c r="H465" i="6"/>
  <c r="S465" i="6"/>
  <c r="T465" i="6" s="1"/>
  <c r="U465" i="6" s="1"/>
  <c r="I465" i="6"/>
  <c r="R465" i="6"/>
  <c r="N465" i="6"/>
  <c r="D465" i="6"/>
  <c r="O465" i="6"/>
  <c r="J465" i="6"/>
  <c r="P167" i="6"/>
  <c r="Q167" i="6" s="1"/>
  <c r="P317" i="6"/>
  <c r="Q317" i="6" s="1"/>
  <c r="P17" i="6"/>
  <c r="Q17" i="6" s="1"/>
  <c r="P267" i="6"/>
  <c r="Q267" i="6" s="1"/>
  <c r="P567" i="6"/>
  <c r="Q567" i="6" s="1"/>
  <c r="P417" i="6"/>
  <c r="Q417" i="6" s="1"/>
  <c r="P667" i="6"/>
  <c r="Q667" i="6" s="1"/>
  <c r="P767" i="6"/>
  <c r="Q767" i="6" s="1"/>
  <c r="P217" i="6"/>
  <c r="Q217" i="6" s="1"/>
  <c r="P817" i="6"/>
  <c r="Q817" i="6" s="1"/>
  <c r="P617" i="6"/>
  <c r="Q617" i="6" s="1"/>
  <c r="P67" i="6"/>
  <c r="Q67" i="6" s="1"/>
  <c r="P517" i="6"/>
  <c r="Q517" i="6" s="1"/>
  <c r="P467" i="6"/>
  <c r="Q467" i="6" s="1"/>
  <c r="P717" i="6"/>
  <c r="Q717" i="6" s="1"/>
  <c r="P367" i="6"/>
  <c r="Q367" i="6" s="1"/>
  <c r="P117" i="6"/>
  <c r="Q117" i="6" s="1"/>
  <c r="D26" i="2"/>
  <c r="E25" i="2"/>
  <c r="F25" i="2"/>
  <c r="G25" i="2"/>
  <c r="C25" i="2"/>
  <c r="O815" i="6"/>
  <c r="N815" i="6"/>
  <c r="R815" i="6"/>
  <c r="F815" i="6"/>
  <c r="I815" i="6"/>
  <c r="H815" i="6"/>
  <c r="S815" i="6"/>
  <c r="T815" i="6" s="1"/>
  <c r="U815" i="6" s="1"/>
  <c r="D815" i="6"/>
  <c r="J815" i="6"/>
  <c r="K815" i="6"/>
  <c r="AN18" i="3"/>
  <c r="AL18" i="3"/>
  <c r="B18" i="3"/>
  <c r="AK18" i="3"/>
  <c r="AT18" i="3"/>
  <c r="AO18" i="3"/>
  <c r="AU18" i="3"/>
  <c r="AM18" i="3"/>
  <c r="AP18" i="3"/>
  <c r="AV18" i="3"/>
  <c r="AQ18" i="3"/>
  <c r="AJ18" i="3" s="1"/>
  <c r="C19" i="3"/>
  <c r="I25" i="2" s="1"/>
  <c r="AW18" i="3"/>
  <c r="AR18" i="3"/>
  <c r="AF18" i="3"/>
  <c r="D665" i="6"/>
  <c r="N665" i="6"/>
  <c r="J665" i="6"/>
  <c r="I665" i="6"/>
  <c r="R665" i="6"/>
  <c r="O665" i="6"/>
  <c r="H665" i="6"/>
  <c r="S665" i="6"/>
  <c r="T665" i="6" s="1"/>
  <c r="U665" i="6" s="1"/>
  <c r="F665" i="6"/>
  <c r="K665" i="6"/>
  <c r="AE416" i="6"/>
  <c r="AE466" i="6"/>
  <c r="AE816" i="6"/>
  <c r="AE216" i="6"/>
  <c r="I565" i="6"/>
  <c r="D565" i="6"/>
  <c r="R565" i="6"/>
  <c r="F565" i="6"/>
  <c r="J565" i="6"/>
  <c r="S565" i="6"/>
  <c r="T565" i="6" s="1"/>
  <c r="U565" i="6" s="1"/>
  <c r="H565" i="6"/>
  <c r="K565" i="6"/>
  <c r="N565" i="6"/>
  <c r="O565" i="6"/>
  <c r="K15" i="6"/>
  <c r="D15" i="6"/>
  <c r="H15" i="6"/>
  <c r="I15" i="6"/>
  <c r="F15" i="6"/>
  <c r="S15" i="6"/>
  <c r="T15" i="6" s="1"/>
  <c r="U15" i="6" s="1"/>
  <c r="O15" i="6"/>
  <c r="J15" i="6"/>
  <c r="R15" i="6"/>
  <c r="N15" i="6"/>
  <c r="I365" i="6"/>
  <c r="R365" i="6"/>
  <c r="D365" i="6"/>
  <c r="J365" i="6"/>
  <c r="O365" i="6"/>
  <c r="F365" i="6"/>
  <c r="S365" i="6"/>
  <c r="T365" i="6" s="1"/>
  <c r="U365" i="6" s="1"/>
  <c r="K365" i="6"/>
  <c r="N365" i="6"/>
  <c r="H365" i="6"/>
  <c r="K765" i="6"/>
  <c r="I765" i="6"/>
  <c r="H765" i="6"/>
  <c r="J765" i="6"/>
  <c r="D765" i="6"/>
  <c r="O765" i="6"/>
  <c r="S765" i="6"/>
  <c r="T765" i="6" s="1"/>
  <c r="U765" i="6" s="1"/>
  <c r="R765" i="6"/>
  <c r="F765" i="6"/>
  <c r="N765" i="6"/>
  <c r="AE366" i="6"/>
  <c r="AE566" i="6"/>
  <c r="AE16" i="6"/>
  <c r="AE166" i="6"/>
  <c r="S265" i="6"/>
  <c r="T265" i="6" s="1"/>
  <c r="U265" i="6" s="1"/>
  <c r="H265" i="6"/>
  <c r="O265" i="6"/>
  <c r="D265" i="6"/>
  <c r="K265" i="6"/>
  <c r="N265" i="6"/>
  <c r="R265" i="6"/>
  <c r="F265" i="6"/>
  <c r="J265" i="6"/>
  <c r="I265" i="6"/>
  <c r="K65" i="6"/>
  <c r="D65" i="6"/>
  <c r="I65" i="6"/>
  <c r="H65" i="6"/>
  <c r="F65" i="6"/>
  <c r="J65" i="6"/>
  <c r="R65" i="6"/>
  <c r="O65" i="6"/>
  <c r="S65" i="6"/>
  <c r="T65" i="6" s="1"/>
  <c r="U65" i="6" s="1"/>
  <c r="N65" i="6"/>
  <c r="L317" i="6"/>
  <c r="L217" i="6"/>
  <c r="L67" i="6"/>
  <c r="L267" i="6"/>
  <c r="L117" i="6"/>
  <c r="L817" i="6"/>
  <c r="L517" i="6"/>
  <c r="L467" i="6"/>
  <c r="L567" i="6"/>
  <c r="L717" i="6"/>
  <c r="L167" i="6"/>
  <c r="L367" i="6"/>
  <c r="L667" i="6"/>
  <c r="L17" i="6"/>
  <c r="L767" i="6"/>
  <c r="L617" i="6"/>
  <c r="L417" i="6"/>
  <c r="I715" i="6"/>
  <c r="H715" i="6"/>
  <c r="K715" i="6"/>
  <c r="N715" i="6"/>
  <c r="R715" i="6"/>
  <c r="O715" i="6"/>
  <c r="F715" i="6"/>
  <c r="D715" i="6"/>
  <c r="S715" i="6"/>
  <c r="T715" i="6" s="1"/>
  <c r="U715" i="6" s="1"/>
  <c r="J715" i="6"/>
  <c r="AE716" i="6"/>
  <c r="AE116" i="6"/>
  <c r="AE766" i="6"/>
  <c r="AE316" i="6"/>
  <c r="AE66" i="6"/>
  <c r="S165" i="6"/>
  <c r="T165" i="6" s="1"/>
  <c r="U165" i="6" s="1"/>
  <c r="N165" i="6"/>
  <c r="H165" i="6"/>
  <c r="J165" i="6"/>
  <c r="O165" i="6"/>
  <c r="F165" i="6"/>
  <c r="I165" i="6"/>
  <c r="R165" i="6"/>
  <c r="K165" i="6"/>
  <c r="D165" i="6"/>
  <c r="A29" i="1" l="1"/>
  <c r="AE267" i="6"/>
  <c r="R267" i="6" s="1"/>
  <c r="AE367" i="6"/>
  <c r="F367" i="6" s="1"/>
  <c r="AE467" i="6"/>
  <c r="O467" i="6" s="1"/>
  <c r="AE417" i="6"/>
  <c r="N417" i="6" s="1"/>
  <c r="AE667" i="6"/>
  <c r="N667" i="6" s="1"/>
  <c r="AE567" i="6"/>
  <c r="F567" i="6" s="1"/>
  <c r="AE117" i="6"/>
  <c r="K117" i="6" s="1"/>
  <c r="AE317" i="6"/>
  <c r="O317" i="6" s="1"/>
  <c r="AE17" i="6"/>
  <c r="K17" i="6" s="1"/>
  <c r="AE717" i="6"/>
  <c r="J717" i="6" s="1"/>
  <c r="AE817" i="6"/>
  <c r="H817" i="6" s="1"/>
  <c r="AE617" i="6"/>
  <c r="F617" i="6" s="1"/>
  <c r="AE767" i="6"/>
  <c r="F767" i="6" s="1"/>
  <c r="AE167" i="6"/>
  <c r="N167" i="6" s="1"/>
  <c r="AE517" i="6"/>
  <c r="K517" i="6" s="1"/>
  <c r="AE67" i="6"/>
  <c r="R67" i="6" s="1"/>
  <c r="AE217" i="6"/>
  <c r="J217" i="6" s="1"/>
  <c r="I66" i="6"/>
  <c r="S66" i="6"/>
  <c r="T66" i="6" s="1"/>
  <c r="U66" i="6" s="1"/>
  <c r="N66" i="6"/>
  <c r="K66" i="6"/>
  <c r="R66" i="6"/>
  <c r="H66" i="6"/>
  <c r="J66" i="6"/>
  <c r="O66" i="6"/>
  <c r="F66" i="6"/>
  <c r="D66" i="6"/>
  <c r="R316" i="6"/>
  <c r="O316" i="6"/>
  <c r="F316" i="6"/>
  <c r="I316" i="6"/>
  <c r="S316" i="6"/>
  <c r="T316" i="6" s="1"/>
  <c r="U316" i="6" s="1"/>
  <c r="H316" i="6"/>
  <c r="J316" i="6"/>
  <c r="N316" i="6"/>
  <c r="K316" i="6"/>
  <c r="D316" i="6"/>
  <c r="D16" i="6"/>
  <c r="S16" i="6"/>
  <c r="T16" i="6" s="1"/>
  <c r="U16" i="6" s="1"/>
  <c r="F16" i="6"/>
  <c r="J16" i="6"/>
  <c r="O16" i="6"/>
  <c r="N16" i="6"/>
  <c r="H16" i="6"/>
  <c r="I16" i="6"/>
  <c r="R16" i="6"/>
  <c r="K16" i="6"/>
  <c r="I216" i="6"/>
  <c r="D216" i="6"/>
  <c r="O216" i="6"/>
  <c r="J216" i="6"/>
  <c r="S216" i="6"/>
  <c r="T216" i="6" s="1"/>
  <c r="U216" i="6" s="1"/>
  <c r="K216" i="6"/>
  <c r="R216" i="6"/>
  <c r="F216" i="6"/>
  <c r="H216" i="6"/>
  <c r="N216" i="6"/>
  <c r="L68" i="6"/>
  <c r="L768" i="6"/>
  <c r="L168" i="6"/>
  <c r="L568" i="6"/>
  <c r="L18" i="6"/>
  <c r="L318" i="6"/>
  <c r="L668" i="6"/>
  <c r="L818" i="6"/>
  <c r="L418" i="6"/>
  <c r="L718" i="6"/>
  <c r="L518" i="6"/>
  <c r="L618" i="6"/>
  <c r="L368" i="6"/>
  <c r="L468" i="6"/>
  <c r="L268" i="6"/>
  <c r="L118" i="6"/>
  <c r="L218" i="6"/>
  <c r="S666" i="6"/>
  <c r="T666" i="6" s="1"/>
  <c r="U666" i="6" s="1"/>
  <c r="I666" i="6"/>
  <c r="D666" i="6"/>
  <c r="J666" i="6"/>
  <c r="F666" i="6"/>
  <c r="N666" i="6"/>
  <c r="K666" i="6"/>
  <c r="R666" i="6"/>
  <c r="O666" i="6"/>
  <c r="H666" i="6"/>
  <c r="D766" i="6"/>
  <c r="O766" i="6"/>
  <c r="S766" i="6"/>
  <c r="T766" i="6" s="1"/>
  <c r="U766" i="6" s="1"/>
  <c r="I766" i="6"/>
  <c r="H766" i="6"/>
  <c r="R766" i="6"/>
  <c r="J766" i="6"/>
  <c r="K766" i="6"/>
  <c r="F766" i="6"/>
  <c r="N766" i="6"/>
  <c r="J566" i="6"/>
  <c r="R566" i="6"/>
  <c r="F566" i="6"/>
  <c r="I566" i="6"/>
  <c r="K566" i="6"/>
  <c r="N566" i="6"/>
  <c r="S566" i="6"/>
  <c r="T566" i="6" s="1"/>
  <c r="U566" i="6" s="1"/>
  <c r="D566" i="6"/>
  <c r="O566" i="6"/>
  <c r="H566" i="6"/>
  <c r="R816" i="6"/>
  <c r="S816" i="6"/>
  <c r="T816" i="6" s="1"/>
  <c r="U816" i="6" s="1"/>
  <c r="H816" i="6"/>
  <c r="J816" i="6"/>
  <c r="N816" i="6"/>
  <c r="I816" i="6"/>
  <c r="K816" i="6"/>
  <c r="D816" i="6"/>
  <c r="F816" i="6"/>
  <c r="O816" i="6"/>
  <c r="AO19" i="3"/>
  <c r="AV19" i="3"/>
  <c r="AQ19" i="3"/>
  <c r="AF19" i="3"/>
  <c r="C20" i="3"/>
  <c r="AP19" i="3"/>
  <c r="B19" i="3"/>
  <c r="AL19" i="3"/>
  <c r="AN19" i="3"/>
  <c r="AJ19" i="3" s="1"/>
  <c r="AU19" i="3"/>
  <c r="AW19" i="3"/>
  <c r="AK19" i="3"/>
  <c r="AT19" i="3"/>
  <c r="AR19" i="3"/>
  <c r="AM19" i="3"/>
  <c r="G26" i="2"/>
  <c r="I26" i="2"/>
  <c r="C26" i="2"/>
  <c r="F26" i="2"/>
  <c r="D27" i="2"/>
  <c r="E26" i="2"/>
  <c r="H516" i="6"/>
  <c r="O516" i="6"/>
  <c r="D516" i="6"/>
  <c r="F516" i="6"/>
  <c r="N516" i="6"/>
  <c r="I516" i="6"/>
  <c r="J516" i="6"/>
  <c r="K516" i="6"/>
  <c r="R516" i="6"/>
  <c r="S516" i="6"/>
  <c r="T516" i="6" s="1"/>
  <c r="U516" i="6" s="1"/>
  <c r="R366" i="6"/>
  <c r="D366" i="6"/>
  <c r="J366" i="6"/>
  <c r="O366" i="6"/>
  <c r="H366" i="6"/>
  <c r="N366" i="6"/>
  <c r="S366" i="6"/>
  <c r="T366" i="6" s="1"/>
  <c r="U366" i="6" s="1"/>
  <c r="K366" i="6"/>
  <c r="F366" i="6"/>
  <c r="I366" i="6"/>
  <c r="S466" i="6"/>
  <c r="T466" i="6" s="1"/>
  <c r="U466" i="6" s="1"/>
  <c r="O466" i="6"/>
  <c r="D466" i="6"/>
  <c r="J466" i="6"/>
  <c r="I466" i="6"/>
  <c r="H466" i="6"/>
  <c r="F466" i="6"/>
  <c r="N466" i="6"/>
  <c r="K466" i="6"/>
  <c r="R466" i="6"/>
  <c r="P618" i="6"/>
  <c r="Q618" i="6" s="1"/>
  <c r="P768" i="6"/>
  <c r="Q768" i="6" s="1"/>
  <c r="P468" i="6"/>
  <c r="Q468" i="6" s="1"/>
  <c r="P68" i="6"/>
  <c r="Q68" i="6" s="1"/>
  <c r="P368" i="6"/>
  <c r="Q368" i="6" s="1"/>
  <c r="P218" i="6"/>
  <c r="Q218" i="6" s="1"/>
  <c r="P718" i="6"/>
  <c r="Q718" i="6" s="1"/>
  <c r="P268" i="6"/>
  <c r="Q268" i="6" s="1"/>
  <c r="P518" i="6"/>
  <c r="Q518" i="6" s="1"/>
  <c r="P168" i="6"/>
  <c r="Q168" i="6" s="1"/>
  <c r="P18" i="6"/>
  <c r="Q18" i="6" s="1"/>
  <c r="P118" i="6"/>
  <c r="Q118" i="6" s="1"/>
  <c r="P668" i="6"/>
  <c r="Q668" i="6" s="1"/>
  <c r="P818" i="6"/>
  <c r="Q818" i="6" s="1"/>
  <c r="P568" i="6"/>
  <c r="Q568" i="6" s="1"/>
  <c r="P318" i="6"/>
  <c r="Q318" i="6" s="1"/>
  <c r="P418" i="6"/>
  <c r="Q418" i="6" s="1"/>
  <c r="H616" i="6"/>
  <c r="K616" i="6"/>
  <c r="I616" i="6"/>
  <c r="F616" i="6"/>
  <c r="J616" i="6"/>
  <c r="O616" i="6"/>
  <c r="N616" i="6"/>
  <c r="R616" i="6"/>
  <c r="S616" i="6"/>
  <c r="T616" i="6" s="1"/>
  <c r="U616" i="6" s="1"/>
  <c r="D616" i="6"/>
  <c r="K116" i="6"/>
  <c r="S116" i="6"/>
  <c r="T116" i="6" s="1"/>
  <c r="U116" i="6" s="1"/>
  <c r="H116" i="6"/>
  <c r="F116" i="6"/>
  <c r="D116" i="6"/>
  <c r="N116" i="6"/>
  <c r="O116" i="6"/>
  <c r="I116" i="6"/>
  <c r="R116" i="6"/>
  <c r="J116" i="6"/>
  <c r="J716" i="6"/>
  <c r="H716" i="6"/>
  <c r="D716" i="6"/>
  <c r="N716" i="6"/>
  <c r="K716" i="6"/>
  <c r="R716" i="6"/>
  <c r="O716" i="6"/>
  <c r="F716" i="6"/>
  <c r="S716" i="6"/>
  <c r="T716" i="6" s="1"/>
  <c r="U716" i="6" s="1"/>
  <c r="I716" i="6"/>
  <c r="R166" i="6"/>
  <c r="J166" i="6"/>
  <c r="F166" i="6"/>
  <c r="I166" i="6"/>
  <c r="K166" i="6"/>
  <c r="H166" i="6"/>
  <c r="D166" i="6"/>
  <c r="O166" i="6"/>
  <c r="N166" i="6"/>
  <c r="S166" i="6"/>
  <c r="T166" i="6" s="1"/>
  <c r="U166" i="6" s="1"/>
  <c r="S416" i="6"/>
  <c r="T416" i="6" s="1"/>
  <c r="U416" i="6" s="1"/>
  <c r="O416" i="6"/>
  <c r="J416" i="6"/>
  <c r="D416" i="6"/>
  <c r="I416" i="6"/>
  <c r="F416" i="6"/>
  <c r="R416" i="6"/>
  <c r="N416" i="6"/>
  <c r="K416" i="6"/>
  <c r="H416" i="6"/>
  <c r="M418" i="6"/>
  <c r="M18" i="6"/>
  <c r="M268" i="6"/>
  <c r="M818" i="6"/>
  <c r="M468" i="6"/>
  <c r="M368" i="6"/>
  <c r="M118" i="6"/>
  <c r="M218" i="6"/>
  <c r="M668" i="6"/>
  <c r="M768" i="6"/>
  <c r="M518" i="6"/>
  <c r="M168" i="6"/>
  <c r="M618" i="6"/>
  <c r="M68" i="6"/>
  <c r="M718" i="6"/>
  <c r="M318" i="6"/>
  <c r="M568" i="6"/>
  <c r="F266" i="6"/>
  <c r="O266" i="6"/>
  <c r="R266" i="6"/>
  <c r="J266" i="6"/>
  <c r="S266" i="6"/>
  <c r="T266" i="6" s="1"/>
  <c r="U266" i="6" s="1"/>
  <c r="D266" i="6"/>
  <c r="H266" i="6"/>
  <c r="N266" i="6"/>
  <c r="K266" i="6"/>
  <c r="I266" i="6"/>
  <c r="D367" i="6" l="1"/>
  <c r="A30" i="1"/>
  <c r="N267" i="6"/>
  <c r="H267" i="6"/>
  <c r="S267" i="6"/>
  <c r="T267" i="6" s="1"/>
  <c r="U267" i="6" s="1"/>
  <c r="F267" i="6"/>
  <c r="D267" i="6"/>
  <c r="K267" i="6"/>
  <c r="J267" i="6"/>
  <c r="I267" i="6"/>
  <c r="O267" i="6"/>
  <c r="S367" i="6"/>
  <c r="T367" i="6" s="1"/>
  <c r="U367" i="6" s="1"/>
  <c r="K467" i="6"/>
  <c r="J367" i="6"/>
  <c r="K367" i="6"/>
  <c r="D467" i="6"/>
  <c r="N367" i="6"/>
  <c r="J667" i="6"/>
  <c r="N317" i="6"/>
  <c r="S417" i="6"/>
  <c r="T417" i="6" s="1"/>
  <c r="U417" i="6" s="1"/>
  <c r="I367" i="6"/>
  <c r="R367" i="6"/>
  <c r="H367" i="6"/>
  <c r="O367" i="6"/>
  <c r="F667" i="6"/>
  <c r="S667" i="6"/>
  <c r="T667" i="6" s="1"/>
  <c r="U667" i="6" s="1"/>
  <c r="I317" i="6"/>
  <c r="F317" i="6"/>
  <c r="J317" i="6"/>
  <c r="O417" i="6"/>
  <c r="D317" i="6"/>
  <c r="S317" i="6"/>
  <c r="T317" i="6" s="1"/>
  <c r="U317" i="6" s="1"/>
  <c r="R417" i="6"/>
  <c r="R467" i="6"/>
  <c r="J467" i="6"/>
  <c r="F467" i="6"/>
  <c r="I467" i="6"/>
  <c r="S467" i="6"/>
  <c r="T467" i="6" s="1"/>
  <c r="U467" i="6" s="1"/>
  <c r="H467" i="6"/>
  <c r="N467" i="6"/>
  <c r="I667" i="6"/>
  <c r="H667" i="6"/>
  <c r="H217" i="6"/>
  <c r="K217" i="6"/>
  <c r="K667" i="6"/>
  <c r="D667" i="6"/>
  <c r="R17" i="6"/>
  <c r="N567" i="6"/>
  <c r="R717" i="6"/>
  <c r="H567" i="6"/>
  <c r="F17" i="6"/>
  <c r="R567" i="6"/>
  <c r="O567" i="6"/>
  <c r="D567" i="6"/>
  <c r="O717" i="6"/>
  <c r="F717" i="6"/>
  <c r="D167" i="6"/>
  <c r="J567" i="6"/>
  <c r="K567" i="6"/>
  <c r="S567" i="6"/>
  <c r="T567" i="6" s="1"/>
  <c r="U567" i="6" s="1"/>
  <c r="S717" i="6"/>
  <c r="T717" i="6" s="1"/>
  <c r="U717" i="6" s="1"/>
  <c r="I567" i="6"/>
  <c r="K717" i="6"/>
  <c r="H317" i="6"/>
  <c r="R317" i="6"/>
  <c r="N117" i="6"/>
  <c r="R667" i="6"/>
  <c r="O667" i="6"/>
  <c r="H417" i="6"/>
  <c r="K317" i="6"/>
  <c r="O117" i="6"/>
  <c r="K817" i="6"/>
  <c r="J417" i="6"/>
  <c r="F417" i="6"/>
  <c r="I417" i="6"/>
  <c r="R117" i="6"/>
  <c r="J117" i="6"/>
  <c r="H117" i="6"/>
  <c r="R217" i="6"/>
  <c r="D817" i="6"/>
  <c r="O17" i="6"/>
  <c r="K417" i="6"/>
  <c r="D417" i="6"/>
  <c r="F117" i="6"/>
  <c r="S117" i="6"/>
  <c r="T117" i="6" s="1"/>
  <c r="U117" i="6" s="1"/>
  <c r="I117" i="6"/>
  <c r="D117" i="6"/>
  <c r="R817" i="6"/>
  <c r="R617" i="6"/>
  <c r="I717" i="6"/>
  <c r="D717" i="6"/>
  <c r="N17" i="6"/>
  <c r="J617" i="6"/>
  <c r="S67" i="6"/>
  <c r="T67" i="6" s="1"/>
  <c r="U67" i="6" s="1"/>
  <c r="D617" i="6"/>
  <c r="I617" i="6"/>
  <c r="J67" i="6"/>
  <c r="N617" i="6"/>
  <c r="K67" i="6"/>
  <c r="J817" i="6"/>
  <c r="I817" i="6"/>
  <c r="N817" i="6"/>
  <c r="O817" i="6"/>
  <c r="S817" i="6"/>
  <c r="T817" i="6" s="1"/>
  <c r="U817" i="6" s="1"/>
  <c r="J517" i="6"/>
  <c r="F817" i="6"/>
  <c r="O517" i="6"/>
  <c r="N717" i="6"/>
  <c r="H717" i="6"/>
  <c r="S517" i="6"/>
  <c r="T517" i="6" s="1"/>
  <c r="U517" i="6" s="1"/>
  <c r="O767" i="6"/>
  <c r="J167" i="6"/>
  <c r="I167" i="6"/>
  <c r="H617" i="6"/>
  <c r="O617" i="6"/>
  <c r="S217" i="6"/>
  <c r="T217" i="6" s="1"/>
  <c r="U217" i="6" s="1"/>
  <c r="I17" i="6"/>
  <c r="D17" i="6"/>
  <c r="J17" i="6"/>
  <c r="I67" i="6"/>
  <c r="D67" i="6"/>
  <c r="O67" i="6"/>
  <c r="K617" i="6"/>
  <c r="S617" i="6"/>
  <c r="T617" i="6" s="1"/>
  <c r="U617" i="6" s="1"/>
  <c r="I217" i="6"/>
  <c r="S17" i="6"/>
  <c r="T17" i="6" s="1"/>
  <c r="U17" i="6" s="1"/>
  <c r="H17" i="6"/>
  <c r="F67" i="6"/>
  <c r="H67" i="6"/>
  <c r="N67" i="6"/>
  <c r="D217" i="6"/>
  <c r="F217" i="6"/>
  <c r="R167" i="6"/>
  <c r="H767" i="6"/>
  <c r="F517" i="6"/>
  <c r="H517" i="6"/>
  <c r="H167" i="6"/>
  <c r="K167" i="6"/>
  <c r="J767" i="6"/>
  <c r="N517" i="6"/>
  <c r="R517" i="6"/>
  <c r="D517" i="6"/>
  <c r="I517" i="6"/>
  <c r="F167" i="6"/>
  <c r="O167" i="6"/>
  <c r="O217" i="6"/>
  <c r="N217" i="6"/>
  <c r="S167" i="6"/>
  <c r="T167" i="6" s="1"/>
  <c r="U167" i="6" s="1"/>
  <c r="I767" i="6"/>
  <c r="K767" i="6"/>
  <c r="N767" i="6"/>
  <c r="S767" i="6"/>
  <c r="T767" i="6" s="1"/>
  <c r="U767" i="6" s="1"/>
  <c r="R767" i="6"/>
  <c r="D767" i="6"/>
  <c r="M69" i="6"/>
  <c r="M719" i="6"/>
  <c r="M169" i="6"/>
  <c r="M819" i="6"/>
  <c r="M219" i="6"/>
  <c r="M469" i="6"/>
  <c r="M669" i="6"/>
  <c r="M569" i="6"/>
  <c r="M119" i="6"/>
  <c r="M19" i="6"/>
  <c r="M619" i="6"/>
  <c r="M369" i="6"/>
  <c r="M419" i="6"/>
  <c r="M769" i="6"/>
  <c r="M269" i="6"/>
  <c r="M319" i="6"/>
  <c r="M519" i="6"/>
  <c r="AV20" i="3"/>
  <c r="AU20" i="3"/>
  <c r="B20" i="3"/>
  <c r="AR20" i="3"/>
  <c r="AQ20" i="3"/>
  <c r="AP20" i="3"/>
  <c r="AL20" i="3"/>
  <c r="AN20" i="3"/>
  <c r="C21" i="3"/>
  <c r="AF20" i="3"/>
  <c r="AM20" i="3"/>
  <c r="AK20" i="3"/>
  <c r="AO20" i="3"/>
  <c r="AW20" i="3"/>
  <c r="AT20" i="3"/>
  <c r="AJ20" i="3" s="1"/>
  <c r="AE468" i="6"/>
  <c r="AE718" i="6"/>
  <c r="AE318" i="6"/>
  <c r="AE768" i="6"/>
  <c r="AE218" i="6"/>
  <c r="AE368" i="6"/>
  <c r="AE418" i="6"/>
  <c r="AE18" i="6"/>
  <c r="AE68" i="6"/>
  <c r="L419" i="6"/>
  <c r="L219" i="6"/>
  <c r="L719" i="6"/>
  <c r="L119" i="6"/>
  <c r="L819" i="6"/>
  <c r="L669" i="6"/>
  <c r="L269" i="6"/>
  <c r="L769" i="6"/>
  <c r="L619" i="6"/>
  <c r="L569" i="6"/>
  <c r="L319" i="6"/>
  <c r="L519" i="6"/>
  <c r="L469" i="6"/>
  <c r="L19" i="6"/>
  <c r="L169" i="6"/>
  <c r="L69" i="6"/>
  <c r="L369" i="6"/>
  <c r="AE118" i="6"/>
  <c r="AE618" i="6"/>
  <c r="AE818" i="6"/>
  <c r="AE568" i="6"/>
  <c r="F27" i="2"/>
  <c r="D28" i="2"/>
  <c r="E27" i="2"/>
  <c r="G27" i="2"/>
  <c r="I27" i="2"/>
  <c r="C27" i="2"/>
  <c r="P719" i="6"/>
  <c r="Q719" i="6" s="1"/>
  <c r="P519" i="6"/>
  <c r="Q519" i="6" s="1"/>
  <c r="P119" i="6"/>
  <c r="Q119" i="6" s="1"/>
  <c r="P269" i="6"/>
  <c r="Q269" i="6" s="1"/>
  <c r="P69" i="6"/>
  <c r="Q69" i="6" s="1"/>
  <c r="P219" i="6"/>
  <c r="Q219" i="6" s="1"/>
  <c r="P569" i="6"/>
  <c r="Q569" i="6" s="1"/>
  <c r="P619" i="6"/>
  <c r="Q619" i="6" s="1"/>
  <c r="P419" i="6"/>
  <c r="Q419" i="6" s="1"/>
  <c r="P19" i="6"/>
  <c r="Q19" i="6" s="1"/>
  <c r="P369" i="6"/>
  <c r="Q369" i="6" s="1"/>
  <c r="P769" i="6"/>
  <c r="Q769" i="6" s="1"/>
  <c r="P169" i="6"/>
  <c r="Q169" i="6" s="1"/>
  <c r="P819" i="6"/>
  <c r="Q819" i="6" s="1"/>
  <c r="P469" i="6"/>
  <c r="Q469" i="6" s="1"/>
  <c r="P669" i="6"/>
  <c r="Q669" i="6" s="1"/>
  <c r="P319" i="6"/>
  <c r="Q319" i="6" s="1"/>
  <c r="AE268" i="6"/>
  <c r="AE518" i="6"/>
  <c r="AE668" i="6"/>
  <c r="AE168" i="6"/>
  <c r="A33" i="1" l="1"/>
  <c r="K268" i="6"/>
  <c r="R268" i="6"/>
  <c r="H268" i="6"/>
  <c r="O268" i="6"/>
  <c r="N268" i="6"/>
  <c r="J268" i="6"/>
  <c r="I268" i="6"/>
  <c r="S268" i="6"/>
  <c r="T268" i="6" s="1"/>
  <c r="U268" i="6" s="1"/>
  <c r="F268" i="6"/>
  <c r="D268" i="6"/>
  <c r="P270" i="6"/>
  <c r="Q270" i="6" s="1"/>
  <c r="P320" i="6"/>
  <c r="Q320" i="6" s="1"/>
  <c r="P370" i="6"/>
  <c r="Q370" i="6" s="1"/>
  <c r="P470" i="6"/>
  <c r="Q470" i="6" s="1"/>
  <c r="P520" i="6"/>
  <c r="Q520" i="6" s="1"/>
  <c r="P570" i="6"/>
  <c r="Q570" i="6" s="1"/>
  <c r="P20" i="6"/>
  <c r="Q20" i="6" s="1"/>
  <c r="P820" i="6"/>
  <c r="Q820" i="6" s="1"/>
  <c r="P670" i="6"/>
  <c r="Q670" i="6" s="1"/>
  <c r="P720" i="6"/>
  <c r="Q720" i="6" s="1"/>
  <c r="P420" i="6"/>
  <c r="Q420" i="6" s="1"/>
  <c r="P620" i="6"/>
  <c r="Q620" i="6" s="1"/>
  <c r="P120" i="6"/>
  <c r="Q120" i="6" s="1"/>
  <c r="P70" i="6"/>
  <c r="Q70" i="6" s="1"/>
  <c r="P220" i="6"/>
  <c r="Q220" i="6" s="1"/>
  <c r="P170" i="6"/>
  <c r="Q170" i="6" s="1"/>
  <c r="P770" i="6"/>
  <c r="Q770" i="6" s="1"/>
  <c r="H568" i="6"/>
  <c r="O568" i="6"/>
  <c r="D568" i="6"/>
  <c r="R568" i="6"/>
  <c r="I568" i="6"/>
  <c r="N568" i="6"/>
  <c r="J568" i="6"/>
  <c r="F568" i="6"/>
  <c r="S568" i="6"/>
  <c r="T568" i="6" s="1"/>
  <c r="U568" i="6" s="1"/>
  <c r="K568" i="6"/>
  <c r="AE369" i="6"/>
  <c r="AE469" i="6"/>
  <c r="AE619" i="6"/>
  <c r="AE819" i="6"/>
  <c r="AE419" i="6"/>
  <c r="H368" i="6"/>
  <c r="O368" i="6"/>
  <c r="J368" i="6"/>
  <c r="R368" i="6"/>
  <c r="K368" i="6"/>
  <c r="D368" i="6"/>
  <c r="S368" i="6"/>
  <c r="T368" i="6" s="1"/>
  <c r="U368" i="6" s="1"/>
  <c r="F368" i="6"/>
  <c r="I368" i="6"/>
  <c r="N368" i="6"/>
  <c r="J318" i="6"/>
  <c r="N318" i="6"/>
  <c r="R318" i="6"/>
  <c r="F318" i="6"/>
  <c r="O318" i="6"/>
  <c r="I318" i="6"/>
  <c r="H318" i="6"/>
  <c r="D318" i="6"/>
  <c r="S318" i="6"/>
  <c r="T318" i="6" s="1"/>
  <c r="U318" i="6" s="1"/>
  <c r="K318" i="6"/>
  <c r="L70" i="6"/>
  <c r="L670" i="6"/>
  <c r="L570" i="6"/>
  <c r="L420" i="6"/>
  <c r="L270" i="6"/>
  <c r="L320" i="6"/>
  <c r="L720" i="6"/>
  <c r="L120" i="6"/>
  <c r="L20" i="6"/>
  <c r="L170" i="6"/>
  <c r="L620" i="6"/>
  <c r="L770" i="6"/>
  <c r="L220" i="6"/>
  <c r="L370" i="6"/>
  <c r="L820" i="6"/>
  <c r="L470" i="6"/>
  <c r="L520" i="6"/>
  <c r="H818" i="6"/>
  <c r="I818" i="6"/>
  <c r="K818" i="6"/>
  <c r="R818" i="6"/>
  <c r="N818" i="6"/>
  <c r="J818" i="6"/>
  <c r="O818" i="6"/>
  <c r="S818" i="6"/>
  <c r="T818" i="6" s="1"/>
  <c r="U818" i="6" s="1"/>
  <c r="F818" i="6"/>
  <c r="D818" i="6"/>
  <c r="AE69" i="6"/>
  <c r="AE519" i="6"/>
  <c r="AE769" i="6"/>
  <c r="AE119" i="6"/>
  <c r="I68" i="6"/>
  <c r="S68" i="6"/>
  <c r="T68" i="6" s="1"/>
  <c r="U68" i="6" s="1"/>
  <c r="F68" i="6"/>
  <c r="J68" i="6"/>
  <c r="O68" i="6"/>
  <c r="N68" i="6"/>
  <c r="D68" i="6"/>
  <c r="R68" i="6"/>
  <c r="K68" i="6"/>
  <c r="H68" i="6"/>
  <c r="J218" i="6"/>
  <c r="S218" i="6"/>
  <c r="T218" i="6" s="1"/>
  <c r="U218" i="6" s="1"/>
  <c r="D218" i="6"/>
  <c r="H218" i="6"/>
  <c r="F218" i="6"/>
  <c r="R218" i="6"/>
  <c r="O218" i="6"/>
  <c r="N218" i="6"/>
  <c r="I218" i="6"/>
  <c r="K218" i="6"/>
  <c r="R718" i="6"/>
  <c r="D718" i="6"/>
  <c r="H718" i="6"/>
  <c r="I718" i="6"/>
  <c r="J718" i="6"/>
  <c r="O718" i="6"/>
  <c r="S718" i="6"/>
  <c r="T718" i="6" s="1"/>
  <c r="U718" i="6" s="1"/>
  <c r="K718" i="6"/>
  <c r="N718" i="6"/>
  <c r="F718" i="6"/>
  <c r="K668" i="6"/>
  <c r="O668" i="6"/>
  <c r="I668" i="6"/>
  <c r="H668" i="6"/>
  <c r="R668" i="6"/>
  <c r="N668" i="6"/>
  <c r="S668" i="6"/>
  <c r="T668" i="6" s="1"/>
  <c r="U668" i="6" s="1"/>
  <c r="J668" i="6"/>
  <c r="D668" i="6"/>
  <c r="F668" i="6"/>
  <c r="D29" i="2"/>
  <c r="I28" i="2"/>
  <c r="E28" i="2"/>
  <c r="F28" i="2"/>
  <c r="G28" i="2"/>
  <c r="C28" i="2"/>
  <c r="R618" i="6"/>
  <c r="O618" i="6"/>
  <c r="H618" i="6"/>
  <c r="K618" i="6"/>
  <c r="F618" i="6"/>
  <c r="D618" i="6"/>
  <c r="S618" i="6"/>
  <c r="T618" i="6" s="1"/>
  <c r="U618" i="6" s="1"/>
  <c r="N618" i="6"/>
  <c r="I618" i="6"/>
  <c r="J618" i="6"/>
  <c r="AE169" i="6"/>
  <c r="AE319" i="6"/>
  <c r="AE269" i="6"/>
  <c r="AE719" i="6"/>
  <c r="K18" i="6"/>
  <c r="F18" i="6"/>
  <c r="N18" i="6"/>
  <c r="D18" i="6"/>
  <c r="R18" i="6"/>
  <c r="O18" i="6"/>
  <c r="H18" i="6"/>
  <c r="S18" i="6"/>
  <c r="T18" i="6" s="1"/>
  <c r="U18" i="6" s="1"/>
  <c r="J18" i="6"/>
  <c r="I18" i="6"/>
  <c r="D468" i="6"/>
  <c r="J468" i="6"/>
  <c r="H468" i="6"/>
  <c r="R468" i="6"/>
  <c r="F468" i="6"/>
  <c r="N468" i="6"/>
  <c r="I468" i="6"/>
  <c r="K468" i="6"/>
  <c r="O468" i="6"/>
  <c r="S468" i="6"/>
  <c r="T468" i="6" s="1"/>
  <c r="U468" i="6" s="1"/>
  <c r="AR21" i="3"/>
  <c r="AV21" i="3"/>
  <c r="AT21" i="3"/>
  <c r="AW21" i="3"/>
  <c r="AQ21" i="3"/>
  <c r="AO21" i="3"/>
  <c r="AF21" i="3"/>
  <c r="C22" i="3"/>
  <c r="B21" i="3"/>
  <c r="AK21" i="3"/>
  <c r="AL21" i="3"/>
  <c r="AJ21" i="3" s="1"/>
  <c r="AN21" i="3"/>
  <c r="AP21" i="3"/>
  <c r="AU21" i="3"/>
  <c r="AM21" i="3"/>
  <c r="R168" i="6"/>
  <c r="K168" i="6"/>
  <c r="N168" i="6"/>
  <c r="J168" i="6"/>
  <c r="I168" i="6"/>
  <c r="H168" i="6"/>
  <c r="S168" i="6"/>
  <c r="T168" i="6" s="1"/>
  <c r="U168" i="6" s="1"/>
  <c r="D168" i="6"/>
  <c r="O168" i="6"/>
  <c r="F168" i="6"/>
  <c r="O518" i="6"/>
  <c r="H518" i="6"/>
  <c r="D518" i="6"/>
  <c r="K518" i="6"/>
  <c r="S518" i="6"/>
  <c r="T518" i="6" s="1"/>
  <c r="U518" i="6" s="1"/>
  <c r="I518" i="6"/>
  <c r="R518" i="6"/>
  <c r="N518" i="6"/>
  <c r="J518" i="6"/>
  <c r="F518" i="6"/>
  <c r="M370" i="6"/>
  <c r="M120" i="6"/>
  <c r="M570" i="6"/>
  <c r="M620" i="6"/>
  <c r="M320" i="6"/>
  <c r="M20" i="6"/>
  <c r="M270" i="6"/>
  <c r="M720" i="6"/>
  <c r="M820" i="6"/>
  <c r="M670" i="6"/>
  <c r="M420" i="6"/>
  <c r="M520" i="6"/>
  <c r="M770" i="6"/>
  <c r="M470" i="6"/>
  <c r="M70" i="6"/>
  <c r="M170" i="6"/>
  <c r="M220" i="6"/>
  <c r="O118" i="6"/>
  <c r="N118" i="6"/>
  <c r="H118" i="6"/>
  <c r="R118" i="6"/>
  <c r="I118" i="6"/>
  <c r="S118" i="6"/>
  <c r="T118" i="6" s="1"/>
  <c r="U118" i="6" s="1"/>
  <c r="J118" i="6"/>
  <c r="F118" i="6"/>
  <c r="K118" i="6"/>
  <c r="D118" i="6"/>
  <c r="AE19" i="6"/>
  <c r="AE569" i="6"/>
  <c r="AE669" i="6"/>
  <c r="H418" i="6"/>
  <c r="O418" i="6"/>
  <c r="J418" i="6"/>
  <c r="F418" i="6"/>
  <c r="N418" i="6"/>
  <c r="I418" i="6"/>
  <c r="S418" i="6"/>
  <c r="T418" i="6" s="1"/>
  <c r="U418" i="6" s="1"/>
  <c r="K418" i="6"/>
  <c r="R418" i="6"/>
  <c r="D418" i="6"/>
  <c r="K768" i="6"/>
  <c r="O768" i="6"/>
  <c r="J768" i="6"/>
  <c r="D768" i="6"/>
  <c r="R768" i="6"/>
  <c r="I768" i="6"/>
  <c r="N768" i="6"/>
  <c r="S768" i="6"/>
  <c r="T768" i="6" s="1"/>
  <c r="U768" i="6" s="1"/>
  <c r="H768" i="6"/>
  <c r="F768" i="6"/>
  <c r="AE219" i="6"/>
  <c r="A34" i="1" l="1"/>
  <c r="L171" i="6"/>
  <c r="L71" i="6"/>
  <c r="L521" i="6"/>
  <c r="L771" i="6"/>
  <c r="L821" i="6"/>
  <c r="L471" i="6"/>
  <c r="L621" i="6"/>
  <c r="L421" i="6"/>
  <c r="L21" i="6"/>
  <c r="L221" i="6"/>
  <c r="L371" i="6"/>
  <c r="L671" i="6"/>
  <c r="L721" i="6"/>
  <c r="L321" i="6"/>
  <c r="L271" i="6"/>
  <c r="L121" i="6"/>
  <c r="L571" i="6"/>
  <c r="K669" i="6"/>
  <c r="S669" i="6"/>
  <c r="T669" i="6" s="1"/>
  <c r="U669" i="6" s="1"/>
  <c r="D669" i="6"/>
  <c r="F669" i="6"/>
  <c r="N669" i="6"/>
  <c r="O669" i="6"/>
  <c r="R669" i="6"/>
  <c r="H669" i="6"/>
  <c r="I669" i="6"/>
  <c r="J669" i="6"/>
  <c r="R319" i="6"/>
  <c r="N319" i="6"/>
  <c r="J319" i="6"/>
  <c r="I319" i="6"/>
  <c r="O319" i="6"/>
  <c r="H319" i="6"/>
  <c r="K319" i="6"/>
  <c r="S319" i="6"/>
  <c r="T319" i="6" s="1"/>
  <c r="U319" i="6" s="1"/>
  <c r="D319" i="6"/>
  <c r="F319" i="6"/>
  <c r="F769" i="6"/>
  <c r="J769" i="6"/>
  <c r="K769" i="6"/>
  <c r="H769" i="6"/>
  <c r="S769" i="6"/>
  <c r="T769" i="6" s="1"/>
  <c r="U769" i="6" s="1"/>
  <c r="O769" i="6"/>
  <c r="R769" i="6"/>
  <c r="N769" i="6"/>
  <c r="I769" i="6"/>
  <c r="D769" i="6"/>
  <c r="AE370" i="6"/>
  <c r="AE170" i="6"/>
  <c r="AE320" i="6"/>
  <c r="AE670" i="6"/>
  <c r="J619" i="6"/>
  <c r="S619" i="6"/>
  <c r="T619" i="6" s="1"/>
  <c r="U619" i="6" s="1"/>
  <c r="I619" i="6"/>
  <c r="H619" i="6"/>
  <c r="R619" i="6"/>
  <c r="N619" i="6"/>
  <c r="D619" i="6"/>
  <c r="K619" i="6"/>
  <c r="F619" i="6"/>
  <c r="O619" i="6"/>
  <c r="D569" i="6"/>
  <c r="F569" i="6"/>
  <c r="R569" i="6"/>
  <c r="K569" i="6"/>
  <c r="I569" i="6"/>
  <c r="O569" i="6"/>
  <c r="N569" i="6"/>
  <c r="J569" i="6"/>
  <c r="S569" i="6"/>
  <c r="T569" i="6" s="1"/>
  <c r="U569" i="6" s="1"/>
  <c r="H569" i="6"/>
  <c r="F169" i="6"/>
  <c r="R169" i="6"/>
  <c r="S169" i="6"/>
  <c r="T169" i="6" s="1"/>
  <c r="U169" i="6" s="1"/>
  <c r="K169" i="6"/>
  <c r="H169" i="6"/>
  <c r="J169" i="6"/>
  <c r="N169" i="6"/>
  <c r="I169" i="6"/>
  <c r="O169" i="6"/>
  <c r="D169" i="6"/>
  <c r="P171" i="6"/>
  <c r="Q171" i="6" s="1"/>
  <c r="P121" i="6"/>
  <c r="Q121" i="6" s="1"/>
  <c r="P521" i="6"/>
  <c r="Q521" i="6" s="1"/>
  <c r="P721" i="6"/>
  <c r="Q721" i="6" s="1"/>
  <c r="P671" i="6"/>
  <c r="Q671" i="6" s="1"/>
  <c r="P771" i="6"/>
  <c r="Q771" i="6" s="1"/>
  <c r="P571" i="6"/>
  <c r="Q571" i="6" s="1"/>
  <c r="P621" i="6"/>
  <c r="Q621" i="6" s="1"/>
  <c r="P821" i="6"/>
  <c r="Q821" i="6" s="1"/>
  <c r="P221" i="6"/>
  <c r="Q221" i="6" s="1"/>
  <c r="P421" i="6"/>
  <c r="Q421" i="6" s="1"/>
  <c r="P321" i="6"/>
  <c r="Q321" i="6" s="1"/>
  <c r="P471" i="6"/>
  <c r="Q471" i="6" s="1"/>
  <c r="P271" i="6"/>
  <c r="Q271" i="6" s="1"/>
  <c r="P71" i="6"/>
  <c r="Q71" i="6" s="1"/>
  <c r="P371" i="6"/>
  <c r="Q371" i="6" s="1"/>
  <c r="P21" i="6"/>
  <c r="Q21" i="6" s="1"/>
  <c r="D30" i="2"/>
  <c r="F29" i="2"/>
  <c r="G29" i="2"/>
  <c r="C29" i="2"/>
  <c r="E29" i="2"/>
  <c r="R519" i="6"/>
  <c r="J519" i="6"/>
  <c r="D519" i="6"/>
  <c r="H519" i="6"/>
  <c r="F519" i="6"/>
  <c r="S519" i="6"/>
  <c r="T519" i="6" s="1"/>
  <c r="U519" i="6" s="1"/>
  <c r="N519" i="6"/>
  <c r="I519" i="6"/>
  <c r="K519" i="6"/>
  <c r="O519" i="6"/>
  <c r="AE520" i="6"/>
  <c r="AE220" i="6"/>
  <c r="AE20" i="6"/>
  <c r="AE270" i="6"/>
  <c r="AE70" i="6"/>
  <c r="N469" i="6"/>
  <c r="H469" i="6"/>
  <c r="D469" i="6"/>
  <c r="R469" i="6"/>
  <c r="K469" i="6"/>
  <c r="I469" i="6"/>
  <c r="J469" i="6"/>
  <c r="S469" i="6"/>
  <c r="T469" i="6" s="1"/>
  <c r="U469" i="6" s="1"/>
  <c r="O469" i="6"/>
  <c r="F469" i="6"/>
  <c r="S219" i="6"/>
  <c r="T219" i="6" s="1"/>
  <c r="U219" i="6" s="1"/>
  <c r="D219" i="6"/>
  <c r="J219" i="6"/>
  <c r="N219" i="6"/>
  <c r="O219" i="6"/>
  <c r="H219" i="6"/>
  <c r="R219" i="6"/>
  <c r="K219" i="6"/>
  <c r="I219" i="6"/>
  <c r="F219" i="6"/>
  <c r="D269" i="6"/>
  <c r="S269" i="6"/>
  <c r="T269" i="6" s="1"/>
  <c r="U269" i="6" s="1"/>
  <c r="R269" i="6"/>
  <c r="F269" i="6"/>
  <c r="K269" i="6"/>
  <c r="I269" i="6"/>
  <c r="H269" i="6"/>
  <c r="J269" i="6"/>
  <c r="O269" i="6"/>
  <c r="N269" i="6"/>
  <c r="S19" i="6"/>
  <c r="T19" i="6" s="1"/>
  <c r="U19" i="6" s="1"/>
  <c r="K19" i="6"/>
  <c r="R19" i="6"/>
  <c r="I19" i="6"/>
  <c r="D19" i="6"/>
  <c r="F19" i="6"/>
  <c r="H19" i="6"/>
  <c r="O19" i="6"/>
  <c r="J19" i="6"/>
  <c r="N19" i="6"/>
  <c r="AL22" i="3"/>
  <c r="AJ22" i="3" s="1"/>
  <c r="AR22" i="3"/>
  <c r="B22" i="3"/>
  <c r="AU22" i="3"/>
  <c r="AW22" i="3"/>
  <c r="AP22" i="3"/>
  <c r="AO22" i="3"/>
  <c r="AF22" i="3"/>
  <c r="AK22" i="3"/>
  <c r="AT22" i="3"/>
  <c r="AM22" i="3"/>
  <c r="AQ22" i="3"/>
  <c r="AN22" i="3"/>
  <c r="C23" i="3"/>
  <c r="I29" i="2" s="1"/>
  <c r="AV22" i="3"/>
  <c r="K719" i="6"/>
  <c r="I719" i="6"/>
  <c r="R719" i="6"/>
  <c r="S719" i="6"/>
  <c r="T719" i="6" s="1"/>
  <c r="U719" i="6" s="1"/>
  <c r="D719" i="6"/>
  <c r="N719" i="6"/>
  <c r="H719" i="6"/>
  <c r="O719" i="6"/>
  <c r="J719" i="6"/>
  <c r="F719" i="6"/>
  <c r="M221" i="6"/>
  <c r="M121" i="6"/>
  <c r="M571" i="6"/>
  <c r="M521" i="6"/>
  <c r="M671" i="6"/>
  <c r="M771" i="6"/>
  <c r="M421" i="6"/>
  <c r="M71" i="6"/>
  <c r="M621" i="6"/>
  <c r="M321" i="6"/>
  <c r="M821" i="6"/>
  <c r="M371" i="6"/>
  <c r="M171" i="6"/>
  <c r="M271" i="6"/>
  <c r="M721" i="6"/>
  <c r="M21" i="6"/>
  <c r="M471" i="6"/>
  <c r="D69" i="6"/>
  <c r="N69" i="6"/>
  <c r="O69" i="6"/>
  <c r="I69" i="6"/>
  <c r="R69" i="6"/>
  <c r="J69" i="6"/>
  <c r="K69" i="6"/>
  <c r="H69" i="6"/>
  <c r="F69" i="6"/>
  <c r="S69" i="6"/>
  <c r="T69" i="6" s="1"/>
  <c r="U69" i="6" s="1"/>
  <c r="AE470" i="6"/>
  <c r="AE770" i="6"/>
  <c r="AE120" i="6"/>
  <c r="AE420" i="6"/>
  <c r="O419" i="6"/>
  <c r="S419" i="6"/>
  <c r="T419" i="6" s="1"/>
  <c r="U419" i="6" s="1"/>
  <c r="D419" i="6"/>
  <c r="N419" i="6"/>
  <c r="K419" i="6"/>
  <c r="J419" i="6"/>
  <c r="I419" i="6"/>
  <c r="R419" i="6"/>
  <c r="F419" i="6"/>
  <c r="H419" i="6"/>
  <c r="D369" i="6"/>
  <c r="H369" i="6"/>
  <c r="F369" i="6"/>
  <c r="K369" i="6"/>
  <c r="N369" i="6"/>
  <c r="J369" i="6"/>
  <c r="S369" i="6"/>
  <c r="T369" i="6" s="1"/>
  <c r="U369" i="6" s="1"/>
  <c r="I369" i="6"/>
  <c r="R369" i="6"/>
  <c r="O369" i="6"/>
  <c r="S119" i="6"/>
  <c r="T119" i="6" s="1"/>
  <c r="U119" i="6" s="1"/>
  <c r="R119" i="6"/>
  <c r="D119" i="6"/>
  <c r="I119" i="6"/>
  <c r="F119" i="6"/>
  <c r="O119" i="6"/>
  <c r="H119" i="6"/>
  <c r="J119" i="6"/>
  <c r="K119" i="6"/>
  <c r="N119" i="6"/>
  <c r="AE820" i="6"/>
  <c r="AE620" i="6"/>
  <c r="AE720" i="6"/>
  <c r="AE570" i="6"/>
  <c r="S819" i="6"/>
  <c r="T819" i="6" s="1"/>
  <c r="U819" i="6" s="1"/>
  <c r="R819" i="6"/>
  <c r="F819" i="6"/>
  <c r="H819" i="6"/>
  <c r="O819" i="6"/>
  <c r="D819" i="6"/>
  <c r="N819" i="6"/>
  <c r="K819" i="6"/>
  <c r="I819" i="6"/>
  <c r="J819" i="6"/>
  <c r="A35" i="1" l="1"/>
  <c r="AE171" i="6"/>
  <c r="O171" i="6" s="1"/>
  <c r="K570" i="6"/>
  <c r="R570" i="6"/>
  <c r="I570" i="6"/>
  <c r="H570" i="6"/>
  <c r="D570" i="6"/>
  <c r="N570" i="6"/>
  <c r="F570" i="6"/>
  <c r="J570" i="6"/>
  <c r="O570" i="6"/>
  <c r="S570" i="6"/>
  <c r="T570" i="6" s="1"/>
  <c r="U570" i="6" s="1"/>
  <c r="R820" i="6"/>
  <c r="N820" i="6"/>
  <c r="K820" i="6"/>
  <c r="S820" i="6"/>
  <c r="T820" i="6" s="1"/>
  <c r="U820" i="6" s="1"/>
  <c r="H820" i="6"/>
  <c r="J820" i="6"/>
  <c r="D820" i="6"/>
  <c r="I820" i="6"/>
  <c r="O820" i="6"/>
  <c r="F820" i="6"/>
  <c r="R120" i="6"/>
  <c r="H120" i="6"/>
  <c r="O120" i="6"/>
  <c r="D120" i="6"/>
  <c r="I120" i="6"/>
  <c r="N120" i="6"/>
  <c r="J120" i="6"/>
  <c r="S120" i="6"/>
  <c r="T120" i="6" s="1"/>
  <c r="U120" i="6" s="1"/>
  <c r="F120" i="6"/>
  <c r="K120" i="6"/>
  <c r="R70" i="6"/>
  <c r="I70" i="6"/>
  <c r="O70" i="6"/>
  <c r="S70" i="6"/>
  <c r="T70" i="6" s="1"/>
  <c r="U70" i="6" s="1"/>
  <c r="H70" i="6"/>
  <c r="K70" i="6"/>
  <c r="D70" i="6"/>
  <c r="F70" i="6"/>
  <c r="N70" i="6"/>
  <c r="J70" i="6"/>
  <c r="K520" i="6"/>
  <c r="F520" i="6"/>
  <c r="I520" i="6"/>
  <c r="J520" i="6"/>
  <c r="O520" i="6"/>
  <c r="N520" i="6"/>
  <c r="D520" i="6"/>
  <c r="H520" i="6"/>
  <c r="R520" i="6"/>
  <c r="S520" i="6"/>
  <c r="T520" i="6" s="1"/>
  <c r="U520" i="6" s="1"/>
  <c r="G30" i="2"/>
  <c r="F30" i="2"/>
  <c r="D31" i="2"/>
  <c r="E30" i="2"/>
  <c r="C30" i="2"/>
  <c r="I670" i="6"/>
  <c r="D670" i="6"/>
  <c r="K670" i="6"/>
  <c r="H670" i="6"/>
  <c r="N670" i="6"/>
  <c r="S670" i="6"/>
  <c r="T670" i="6" s="1"/>
  <c r="U670" i="6" s="1"/>
  <c r="F670" i="6"/>
  <c r="O670" i="6"/>
  <c r="R670" i="6"/>
  <c r="J670" i="6"/>
  <c r="AE121" i="6"/>
  <c r="AE671" i="6"/>
  <c r="AE421" i="6"/>
  <c r="AE771" i="6"/>
  <c r="R770" i="6"/>
  <c r="H770" i="6"/>
  <c r="J770" i="6"/>
  <c r="N770" i="6"/>
  <c r="I770" i="6"/>
  <c r="F770" i="6"/>
  <c r="O770" i="6"/>
  <c r="S770" i="6"/>
  <c r="T770" i="6" s="1"/>
  <c r="U770" i="6" s="1"/>
  <c r="K770" i="6"/>
  <c r="D770" i="6"/>
  <c r="O270" i="6"/>
  <c r="I270" i="6"/>
  <c r="H270" i="6"/>
  <c r="F270" i="6"/>
  <c r="D270" i="6"/>
  <c r="N270" i="6"/>
  <c r="R270" i="6"/>
  <c r="K270" i="6"/>
  <c r="S270" i="6"/>
  <c r="T270" i="6" s="1"/>
  <c r="U270" i="6" s="1"/>
  <c r="J270" i="6"/>
  <c r="P72" i="6"/>
  <c r="Q72" i="6" s="1"/>
  <c r="P472" i="6"/>
  <c r="Q472" i="6" s="1"/>
  <c r="P322" i="6"/>
  <c r="Q322" i="6" s="1"/>
  <c r="P272" i="6"/>
  <c r="Q272" i="6" s="1"/>
  <c r="P122" i="6"/>
  <c r="Q122" i="6" s="1"/>
  <c r="P422" i="6"/>
  <c r="Q422" i="6" s="1"/>
  <c r="P522" i="6"/>
  <c r="Q522" i="6" s="1"/>
  <c r="P772" i="6"/>
  <c r="Q772" i="6" s="1"/>
  <c r="P672" i="6"/>
  <c r="Q672" i="6" s="1"/>
  <c r="P572" i="6"/>
  <c r="Q572" i="6" s="1"/>
  <c r="P372" i="6"/>
  <c r="Q372" i="6" s="1"/>
  <c r="P22" i="6"/>
  <c r="Q22" i="6" s="1"/>
  <c r="P222" i="6"/>
  <c r="Q222" i="6" s="1"/>
  <c r="P622" i="6"/>
  <c r="Q622" i="6" s="1"/>
  <c r="P172" i="6"/>
  <c r="Q172" i="6" s="1"/>
  <c r="P722" i="6"/>
  <c r="Q722" i="6" s="1"/>
  <c r="P822" i="6"/>
  <c r="Q822" i="6" s="1"/>
  <c r="K320" i="6"/>
  <c r="J320" i="6"/>
  <c r="F320" i="6"/>
  <c r="R320" i="6"/>
  <c r="D320" i="6"/>
  <c r="O320" i="6"/>
  <c r="H320" i="6"/>
  <c r="S320" i="6"/>
  <c r="T320" i="6" s="1"/>
  <c r="U320" i="6" s="1"/>
  <c r="I320" i="6"/>
  <c r="N320" i="6"/>
  <c r="AE271" i="6"/>
  <c r="AE371" i="6"/>
  <c r="AE621" i="6"/>
  <c r="AE521" i="6"/>
  <c r="R720" i="6"/>
  <c r="F720" i="6"/>
  <c r="K720" i="6"/>
  <c r="S720" i="6"/>
  <c r="T720" i="6" s="1"/>
  <c r="U720" i="6" s="1"/>
  <c r="H720" i="6"/>
  <c r="O720" i="6"/>
  <c r="I720" i="6"/>
  <c r="J720" i="6"/>
  <c r="D720" i="6"/>
  <c r="N720" i="6"/>
  <c r="F470" i="6"/>
  <c r="I470" i="6"/>
  <c r="D470" i="6"/>
  <c r="K470" i="6"/>
  <c r="N470" i="6"/>
  <c r="H470" i="6"/>
  <c r="S470" i="6"/>
  <c r="T470" i="6" s="1"/>
  <c r="U470" i="6" s="1"/>
  <c r="R470" i="6"/>
  <c r="O470" i="6"/>
  <c r="J470" i="6"/>
  <c r="AL23" i="3"/>
  <c r="AQ23" i="3"/>
  <c r="AM23" i="3"/>
  <c r="AJ23" i="3" s="1"/>
  <c r="AT23" i="3"/>
  <c r="AW23" i="3"/>
  <c r="AK23" i="3"/>
  <c r="AN23" i="3"/>
  <c r="AF23" i="3"/>
  <c r="AR23" i="3"/>
  <c r="AV23" i="3"/>
  <c r="AP23" i="3"/>
  <c r="AU23" i="3"/>
  <c r="AO23" i="3"/>
  <c r="B23" i="3"/>
  <c r="C24" i="3"/>
  <c r="I30" i="2" s="1"/>
  <c r="D20" i="6"/>
  <c r="O20" i="6"/>
  <c r="J20" i="6"/>
  <c r="R20" i="6"/>
  <c r="N20" i="6"/>
  <c r="S20" i="6"/>
  <c r="T20" i="6" s="1"/>
  <c r="U20" i="6" s="1"/>
  <c r="H20" i="6"/>
  <c r="I20" i="6"/>
  <c r="K20" i="6"/>
  <c r="F20" i="6"/>
  <c r="M272" i="6"/>
  <c r="M72" i="6"/>
  <c r="M172" i="6"/>
  <c r="M722" i="6"/>
  <c r="M672" i="6"/>
  <c r="M572" i="6"/>
  <c r="M472" i="6"/>
  <c r="M622" i="6"/>
  <c r="M422" i="6"/>
  <c r="M22" i="6"/>
  <c r="M222" i="6"/>
  <c r="M772" i="6"/>
  <c r="M322" i="6"/>
  <c r="M522" i="6"/>
  <c r="M822" i="6"/>
  <c r="M122" i="6"/>
  <c r="M372" i="6"/>
  <c r="N170" i="6"/>
  <c r="I170" i="6"/>
  <c r="O170" i="6"/>
  <c r="K170" i="6"/>
  <c r="S170" i="6"/>
  <c r="T170" i="6" s="1"/>
  <c r="U170" i="6" s="1"/>
  <c r="J170" i="6"/>
  <c r="H170" i="6"/>
  <c r="R170" i="6"/>
  <c r="F170" i="6"/>
  <c r="D170" i="6"/>
  <c r="AE321" i="6"/>
  <c r="AE221" i="6"/>
  <c r="AE471" i="6"/>
  <c r="AE71" i="6"/>
  <c r="H620" i="6"/>
  <c r="O620" i="6"/>
  <c r="D620" i="6"/>
  <c r="S620" i="6"/>
  <c r="T620" i="6" s="1"/>
  <c r="U620" i="6" s="1"/>
  <c r="N620" i="6"/>
  <c r="J620" i="6"/>
  <c r="K620" i="6"/>
  <c r="I620" i="6"/>
  <c r="F620" i="6"/>
  <c r="R620" i="6"/>
  <c r="D420" i="6"/>
  <c r="I420" i="6"/>
  <c r="N420" i="6"/>
  <c r="S420" i="6"/>
  <c r="T420" i="6" s="1"/>
  <c r="U420" i="6" s="1"/>
  <c r="O420" i="6"/>
  <c r="J420" i="6"/>
  <c r="K420" i="6"/>
  <c r="R420" i="6"/>
  <c r="F420" i="6"/>
  <c r="H420" i="6"/>
  <c r="F220" i="6"/>
  <c r="R220" i="6"/>
  <c r="O220" i="6"/>
  <c r="N220" i="6"/>
  <c r="J220" i="6"/>
  <c r="D220" i="6"/>
  <c r="I220" i="6"/>
  <c r="S220" i="6"/>
  <c r="T220" i="6" s="1"/>
  <c r="U220" i="6" s="1"/>
  <c r="H220" i="6"/>
  <c r="K220" i="6"/>
  <c r="L722" i="6"/>
  <c r="L322" i="6"/>
  <c r="L472" i="6"/>
  <c r="L372" i="6"/>
  <c r="L222" i="6"/>
  <c r="L122" i="6"/>
  <c r="L422" i="6"/>
  <c r="L272" i="6"/>
  <c r="L522" i="6"/>
  <c r="L622" i="6"/>
  <c r="L572" i="6"/>
  <c r="L172" i="6"/>
  <c r="L22" i="6"/>
  <c r="L672" i="6"/>
  <c r="L772" i="6"/>
  <c r="L822" i="6"/>
  <c r="L72" i="6"/>
  <c r="N370" i="6"/>
  <c r="H370" i="6"/>
  <c r="S370" i="6"/>
  <c r="T370" i="6" s="1"/>
  <c r="U370" i="6" s="1"/>
  <c r="K370" i="6"/>
  <c r="F370" i="6"/>
  <c r="J370" i="6"/>
  <c r="D370" i="6"/>
  <c r="I370" i="6"/>
  <c r="R370" i="6"/>
  <c r="O370" i="6"/>
  <c r="AE571" i="6"/>
  <c r="AE721" i="6"/>
  <c r="AE21" i="6"/>
  <c r="AE821" i="6"/>
  <c r="M4" i="2" l="1"/>
  <c r="AP26" i="2" s="1"/>
  <c r="K4" i="2"/>
  <c r="AN30" i="2" s="1"/>
  <c r="K5" i="2"/>
  <c r="Y4" i="2"/>
  <c r="BB29" i="2" s="1"/>
  <c r="M5" i="2"/>
  <c r="U4" i="2"/>
  <c r="AX29" i="2" s="1"/>
  <c r="J5" i="2"/>
  <c r="J4" i="2"/>
  <c r="AM30" i="2" s="1"/>
  <c r="L4" i="2"/>
  <c r="AO30" i="2" s="1"/>
  <c r="P5" i="2"/>
  <c r="O4" i="2"/>
  <c r="AR30" i="2" s="1"/>
  <c r="P4" i="2"/>
  <c r="AS30" i="2" s="1"/>
  <c r="N4" i="2"/>
  <c r="AQ30" i="2" s="1"/>
  <c r="L5" i="2"/>
  <c r="V4" i="2"/>
  <c r="AY29" i="2" s="1"/>
  <c r="O5" i="2"/>
  <c r="N5" i="2"/>
  <c r="R4" i="2"/>
  <c r="Q4" i="2"/>
  <c r="R5" i="2"/>
  <c r="Q5" i="2"/>
  <c r="U5" i="2"/>
  <c r="Z5" i="2"/>
  <c r="S5" i="2"/>
  <c r="Z4" i="2"/>
  <c r="W4" i="2"/>
  <c r="AZ30" i="2" s="1"/>
  <c r="T4" i="2"/>
  <c r="AW30" i="2" s="1"/>
  <c r="T5" i="2"/>
  <c r="X4" i="2"/>
  <c r="BA30" i="2" s="1"/>
  <c r="S4" i="2"/>
  <c r="AV30" i="2" s="1"/>
  <c r="Y5" i="2"/>
  <c r="V5" i="2"/>
  <c r="X5" i="2"/>
  <c r="W5" i="2"/>
  <c r="AE522" i="6"/>
  <c r="N522" i="6" s="1"/>
  <c r="S171" i="6"/>
  <c r="T171" i="6" s="1"/>
  <c r="U171" i="6" s="1"/>
  <c r="F171" i="6"/>
  <c r="N171" i="6"/>
  <c r="R171" i="6"/>
  <c r="J171" i="6"/>
  <c r="D171" i="6"/>
  <c r="I171" i="6"/>
  <c r="AE772" i="6"/>
  <c r="R772" i="6" s="1"/>
  <c r="H171" i="6"/>
  <c r="K171" i="6"/>
  <c r="AE422" i="6"/>
  <c r="I422" i="6" s="1"/>
  <c r="AE472" i="6"/>
  <c r="H472" i="6" s="1"/>
  <c r="AE672" i="6"/>
  <c r="O672" i="6" s="1"/>
  <c r="AE322" i="6"/>
  <c r="S322" i="6" s="1"/>
  <c r="T322" i="6" s="1"/>
  <c r="U322" i="6" s="1"/>
  <c r="AE72" i="6"/>
  <c r="D72" i="6" s="1"/>
  <c r="AE22" i="6"/>
  <c r="O22" i="6" s="1"/>
  <c r="AE222" i="6"/>
  <c r="I222" i="6" s="1"/>
  <c r="AE622" i="6"/>
  <c r="O622" i="6" s="1"/>
  <c r="AE122" i="6"/>
  <c r="D122" i="6" s="1"/>
  <c r="AE822" i="6"/>
  <c r="N822" i="6" s="1"/>
  <c r="AE272" i="6"/>
  <c r="K272" i="6" s="1"/>
  <c r="AE722" i="6"/>
  <c r="D722" i="6" s="1"/>
  <c r="H471" i="6"/>
  <c r="F471" i="6"/>
  <c r="N471" i="6"/>
  <c r="I471" i="6"/>
  <c r="D471" i="6"/>
  <c r="O471" i="6"/>
  <c r="S471" i="6"/>
  <c r="T471" i="6" s="1"/>
  <c r="U471" i="6" s="1"/>
  <c r="K471" i="6"/>
  <c r="R471" i="6"/>
  <c r="J471" i="6"/>
  <c r="O521" i="6"/>
  <c r="D521" i="6"/>
  <c r="N521" i="6"/>
  <c r="S521" i="6"/>
  <c r="T521" i="6" s="1"/>
  <c r="U521" i="6" s="1"/>
  <c r="R521" i="6"/>
  <c r="H521" i="6"/>
  <c r="I521" i="6"/>
  <c r="J521" i="6"/>
  <c r="F521" i="6"/>
  <c r="K521" i="6"/>
  <c r="I121" i="6"/>
  <c r="N121" i="6"/>
  <c r="O121" i="6"/>
  <c r="S121" i="6"/>
  <c r="T121" i="6" s="1"/>
  <c r="U121" i="6" s="1"/>
  <c r="D121" i="6"/>
  <c r="R121" i="6"/>
  <c r="F121" i="6"/>
  <c r="H121" i="6"/>
  <c r="J121" i="6"/>
  <c r="K121" i="6"/>
  <c r="P523" i="6"/>
  <c r="Q523" i="6" s="1"/>
  <c r="P73" i="6"/>
  <c r="Q73" i="6" s="1"/>
  <c r="P773" i="6"/>
  <c r="Q773" i="6" s="1"/>
  <c r="P673" i="6"/>
  <c r="Q673" i="6" s="1"/>
  <c r="P273" i="6"/>
  <c r="Q273" i="6" s="1"/>
  <c r="P423" i="6"/>
  <c r="Q423" i="6" s="1"/>
  <c r="P173" i="6"/>
  <c r="Q173" i="6" s="1"/>
  <c r="P323" i="6"/>
  <c r="Q323" i="6" s="1"/>
  <c r="P223" i="6"/>
  <c r="Q223" i="6" s="1"/>
  <c r="P373" i="6"/>
  <c r="Q373" i="6" s="1"/>
  <c r="P573" i="6"/>
  <c r="Q573" i="6" s="1"/>
  <c r="P473" i="6"/>
  <c r="Q473" i="6" s="1"/>
  <c r="P123" i="6"/>
  <c r="Q123" i="6" s="1"/>
  <c r="P23" i="6"/>
  <c r="Q23" i="6" s="1"/>
  <c r="P823" i="6"/>
  <c r="Q823" i="6" s="1"/>
  <c r="P623" i="6"/>
  <c r="Q623" i="6" s="1"/>
  <c r="P723" i="6"/>
  <c r="Q723" i="6" s="1"/>
  <c r="AP24" i="3"/>
  <c r="AQ24" i="3"/>
  <c r="AM24" i="3"/>
  <c r="AT24" i="3"/>
  <c r="AF24" i="3"/>
  <c r="AN24" i="3"/>
  <c r="AL24" i="3"/>
  <c r="AW24" i="3"/>
  <c r="AK24" i="3"/>
  <c r="C25" i="3"/>
  <c r="AR24" i="3"/>
  <c r="B24" i="3"/>
  <c r="AV24" i="3"/>
  <c r="AJ24" i="3"/>
  <c r="AO24" i="3"/>
  <c r="AU24" i="3"/>
  <c r="N571" i="6"/>
  <c r="O571" i="6"/>
  <c r="I571" i="6"/>
  <c r="R571" i="6"/>
  <c r="K571" i="6"/>
  <c r="J571" i="6"/>
  <c r="D571" i="6"/>
  <c r="H571" i="6"/>
  <c r="S571" i="6"/>
  <c r="T571" i="6" s="1"/>
  <c r="U571" i="6" s="1"/>
  <c r="F571" i="6"/>
  <c r="AE172" i="6"/>
  <c r="AE372" i="6"/>
  <c r="O221" i="6"/>
  <c r="D221" i="6"/>
  <c r="S221" i="6"/>
  <c r="T221" i="6" s="1"/>
  <c r="U221" i="6" s="1"/>
  <c r="N221" i="6"/>
  <c r="J221" i="6"/>
  <c r="R221" i="6"/>
  <c r="F221" i="6"/>
  <c r="I221" i="6"/>
  <c r="H221" i="6"/>
  <c r="K221" i="6"/>
  <c r="K621" i="6"/>
  <c r="I621" i="6"/>
  <c r="J621" i="6"/>
  <c r="O621" i="6"/>
  <c r="N621" i="6"/>
  <c r="D621" i="6"/>
  <c r="S621" i="6"/>
  <c r="T621" i="6" s="1"/>
  <c r="U621" i="6" s="1"/>
  <c r="H621" i="6"/>
  <c r="R621" i="6"/>
  <c r="F621" i="6"/>
  <c r="R771" i="6"/>
  <c r="K771" i="6"/>
  <c r="S771" i="6"/>
  <c r="T771" i="6" s="1"/>
  <c r="U771" i="6" s="1"/>
  <c r="D771" i="6"/>
  <c r="N771" i="6"/>
  <c r="I771" i="6"/>
  <c r="J771" i="6"/>
  <c r="O771" i="6"/>
  <c r="F771" i="6"/>
  <c r="H771" i="6"/>
  <c r="L623" i="6"/>
  <c r="L823" i="6"/>
  <c r="L373" i="6"/>
  <c r="L773" i="6"/>
  <c r="L523" i="6"/>
  <c r="L573" i="6"/>
  <c r="L173" i="6"/>
  <c r="L223" i="6"/>
  <c r="L273" i="6"/>
  <c r="L123" i="6"/>
  <c r="L423" i="6"/>
  <c r="L23" i="6"/>
  <c r="L723" i="6"/>
  <c r="L73" i="6"/>
  <c r="L673" i="6"/>
  <c r="L473" i="6"/>
  <c r="L323" i="6"/>
  <c r="I821" i="6"/>
  <c r="K821" i="6"/>
  <c r="D821" i="6"/>
  <c r="N821" i="6"/>
  <c r="R821" i="6"/>
  <c r="H821" i="6"/>
  <c r="F821" i="6"/>
  <c r="S821" i="6"/>
  <c r="T821" i="6" s="1"/>
  <c r="U821" i="6" s="1"/>
  <c r="O821" i="6"/>
  <c r="J821" i="6"/>
  <c r="AE572" i="6"/>
  <c r="R321" i="6"/>
  <c r="K321" i="6"/>
  <c r="S321" i="6"/>
  <c r="T321" i="6" s="1"/>
  <c r="U321" i="6" s="1"/>
  <c r="I321" i="6"/>
  <c r="J321" i="6"/>
  <c r="D321" i="6"/>
  <c r="F321" i="6"/>
  <c r="O321" i="6"/>
  <c r="H321" i="6"/>
  <c r="N321" i="6"/>
  <c r="D371" i="6"/>
  <c r="N371" i="6"/>
  <c r="K371" i="6"/>
  <c r="F371" i="6"/>
  <c r="I371" i="6"/>
  <c r="H371" i="6"/>
  <c r="R371" i="6"/>
  <c r="S371" i="6"/>
  <c r="T371" i="6" s="1"/>
  <c r="U371" i="6" s="1"/>
  <c r="O371" i="6"/>
  <c r="J371" i="6"/>
  <c r="S421" i="6"/>
  <c r="T421" i="6" s="1"/>
  <c r="U421" i="6" s="1"/>
  <c r="H421" i="6"/>
  <c r="N421" i="6"/>
  <c r="O421" i="6"/>
  <c r="D421" i="6"/>
  <c r="R421" i="6"/>
  <c r="I421" i="6"/>
  <c r="F421" i="6"/>
  <c r="K421" i="6"/>
  <c r="J421" i="6"/>
  <c r="F31" i="2"/>
  <c r="D32" i="2"/>
  <c r="G31" i="2"/>
  <c r="C31" i="2"/>
  <c r="E31" i="2"/>
  <c r="I31" i="2"/>
  <c r="D721" i="6"/>
  <c r="N721" i="6"/>
  <c r="S721" i="6"/>
  <c r="T721" i="6" s="1"/>
  <c r="U721" i="6" s="1"/>
  <c r="I721" i="6"/>
  <c r="K721" i="6"/>
  <c r="J721" i="6"/>
  <c r="F721" i="6"/>
  <c r="R721" i="6"/>
  <c r="O721" i="6"/>
  <c r="H721" i="6"/>
  <c r="J21" i="6"/>
  <c r="I21" i="6"/>
  <c r="N21" i="6"/>
  <c r="H21" i="6"/>
  <c r="D21" i="6"/>
  <c r="F21" i="6"/>
  <c r="K21" i="6"/>
  <c r="S21" i="6"/>
  <c r="T21" i="6" s="1"/>
  <c r="U21" i="6" s="1"/>
  <c r="O21" i="6"/>
  <c r="R21" i="6"/>
  <c r="O71" i="6"/>
  <c r="S71" i="6"/>
  <c r="T71" i="6" s="1"/>
  <c r="U71" i="6" s="1"/>
  <c r="D71" i="6"/>
  <c r="K71" i="6"/>
  <c r="I71" i="6"/>
  <c r="H71" i="6"/>
  <c r="N71" i="6"/>
  <c r="J71" i="6"/>
  <c r="R71" i="6"/>
  <c r="F71" i="6"/>
  <c r="N271" i="6"/>
  <c r="O271" i="6"/>
  <c r="F271" i="6"/>
  <c r="R271" i="6"/>
  <c r="J271" i="6"/>
  <c r="K271" i="6"/>
  <c r="D271" i="6"/>
  <c r="H271" i="6"/>
  <c r="I271" i="6"/>
  <c r="S271" i="6"/>
  <c r="T271" i="6" s="1"/>
  <c r="U271" i="6" s="1"/>
  <c r="R671" i="6"/>
  <c r="S671" i="6"/>
  <c r="T671" i="6" s="1"/>
  <c r="U671" i="6" s="1"/>
  <c r="J671" i="6"/>
  <c r="F671" i="6"/>
  <c r="H671" i="6"/>
  <c r="O671" i="6"/>
  <c r="N671" i="6"/>
  <c r="K671" i="6"/>
  <c r="D671" i="6"/>
  <c r="I671" i="6"/>
  <c r="BC30" i="2"/>
  <c r="AU30" i="2"/>
  <c r="AP30" i="2"/>
  <c r="M73" i="6"/>
  <c r="M773" i="6"/>
  <c r="M673" i="6"/>
  <c r="M173" i="6"/>
  <c r="M423" i="6"/>
  <c r="M823" i="6"/>
  <c r="M473" i="6"/>
  <c r="M573" i="6"/>
  <c r="M23" i="6"/>
  <c r="M373" i="6"/>
  <c r="M273" i="6"/>
  <c r="M223" i="6"/>
  <c r="M623" i="6"/>
  <c r="M123" i="6"/>
  <c r="M323" i="6"/>
  <c r="M723" i="6"/>
  <c r="M523" i="6"/>
  <c r="AY30" i="2" l="1"/>
  <c r="Y2" i="2"/>
  <c r="AY22" i="2"/>
  <c r="AY17" i="2"/>
  <c r="AY23" i="2"/>
  <c r="BB24" i="2"/>
  <c r="BB22" i="2"/>
  <c r="BB28" i="2"/>
  <c r="BB16" i="2"/>
  <c r="BB18" i="2"/>
  <c r="BB26" i="2"/>
  <c r="BB19" i="2"/>
  <c r="BB14" i="2"/>
  <c r="BB30" i="2"/>
  <c r="BB25" i="2"/>
  <c r="BB15" i="2"/>
  <c r="BB17" i="2"/>
  <c r="AY27" i="2"/>
  <c r="AP23" i="2"/>
  <c r="AP17" i="2"/>
  <c r="AX18" i="2"/>
  <c r="U2" i="2"/>
  <c r="AX26" i="2"/>
  <c r="AX30" i="2"/>
  <c r="AX19" i="2"/>
  <c r="BB27" i="2"/>
  <c r="BB20" i="2"/>
  <c r="BB23" i="2"/>
  <c r="BB21" i="2"/>
  <c r="AP16" i="2"/>
  <c r="AP29" i="2"/>
  <c r="AP27" i="2"/>
  <c r="AP20" i="2"/>
  <c r="AP22" i="2"/>
  <c r="AP28" i="2"/>
  <c r="AP25" i="2"/>
  <c r="AP15" i="2"/>
  <c r="AP21" i="2"/>
  <c r="AP19" i="2"/>
  <c r="AP24" i="2"/>
  <c r="AX27" i="2"/>
  <c r="AX16" i="2"/>
  <c r="AX22" i="2"/>
  <c r="AX17" i="2"/>
  <c r="AP14" i="2"/>
  <c r="AP18" i="2"/>
  <c r="M2" i="2"/>
  <c r="AX25" i="2"/>
  <c r="AX15" i="2"/>
  <c r="AX14" i="2"/>
  <c r="AX23" i="2"/>
  <c r="AN28" i="2"/>
  <c r="K2" i="2"/>
  <c r="AN21" i="2"/>
  <c r="AN19" i="2"/>
  <c r="AN27" i="2"/>
  <c r="AN22" i="2"/>
  <c r="AN15" i="2"/>
  <c r="AN18" i="2"/>
  <c r="AN24" i="2"/>
  <c r="AN29" i="2"/>
  <c r="AN23" i="2"/>
  <c r="Y58" i="6"/>
  <c r="AN17" i="2"/>
  <c r="AN25" i="2"/>
  <c r="AN16" i="2"/>
  <c r="AN20" i="2"/>
  <c r="AN14" i="2"/>
  <c r="AN26" i="2"/>
  <c r="AX28" i="2"/>
  <c r="AX20" i="2"/>
  <c r="AX24" i="2"/>
  <c r="AX21" i="2"/>
  <c r="AY26" i="2"/>
  <c r="AY18" i="2"/>
  <c r="AY15" i="2"/>
  <c r="AY19" i="2"/>
  <c r="AY25" i="2"/>
  <c r="AY16" i="2"/>
  <c r="AY20" i="2"/>
  <c r="AY14" i="2"/>
  <c r="AQ25" i="2"/>
  <c r="AQ18" i="2"/>
  <c r="AQ21" i="2"/>
  <c r="AQ19" i="2"/>
  <c r="AQ23" i="2"/>
  <c r="AQ26" i="2"/>
  <c r="AQ14" i="2"/>
  <c r="AQ24" i="2"/>
  <c r="AQ20" i="2"/>
  <c r="AQ22" i="2"/>
  <c r="AQ17" i="2"/>
  <c r="AQ15" i="2"/>
  <c r="AQ16" i="2"/>
  <c r="N2" i="2"/>
  <c r="AQ27" i="2"/>
  <c r="AQ28" i="2"/>
  <c r="AQ29" i="2"/>
  <c r="AO21" i="2"/>
  <c r="AO15" i="2"/>
  <c r="AO22" i="2"/>
  <c r="AO18" i="2"/>
  <c r="AO19" i="2"/>
  <c r="AO17" i="2"/>
  <c r="AO26" i="2"/>
  <c r="AO14" i="2"/>
  <c r="AO20" i="2"/>
  <c r="AO24" i="2"/>
  <c r="AO23" i="2"/>
  <c r="AO16" i="2"/>
  <c r="L2" i="2"/>
  <c r="AO25" i="2"/>
  <c r="AO27" i="2"/>
  <c r="AO28" i="2"/>
  <c r="AO29" i="2"/>
  <c r="AY28" i="2"/>
  <c r="AY24" i="2"/>
  <c r="AY21" i="2"/>
  <c r="V2" i="2"/>
  <c r="AS28" i="2"/>
  <c r="AS20" i="2"/>
  <c r="AS17" i="2"/>
  <c r="AS22" i="2"/>
  <c r="AS25" i="2"/>
  <c r="AS14" i="2"/>
  <c r="AS27" i="2"/>
  <c r="AS23" i="2"/>
  <c r="AS29" i="2"/>
  <c r="AS26" i="2"/>
  <c r="P2" i="2"/>
  <c r="AS15" i="2"/>
  <c r="AS18" i="2"/>
  <c r="AS19" i="2"/>
  <c r="AS16" i="2"/>
  <c r="AS21" i="2"/>
  <c r="AS24" i="2"/>
  <c r="AM22" i="2"/>
  <c r="AM19" i="2"/>
  <c r="AM18" i="2"/>
  <c r="AM16" i="2"/>
  <c r="AM20" i="2"/>
  <c r="AM21" i="2"/>
  <c r="AM14" i="2"/>
  <c r="J2" i="2"/>
  <c r="AM23" i="2"/>
  <c r="AM15" i="2"/>
  <c r="AM17" i="2"/>
  <c r="AM24" i="2"/>
  <c r="AM25" i="2"/>
  <c r="AM26" i="2"/>
  <c r="AM27" i="2"/>
  <c r="AM28" i="2"/>
  <c r="AM29" i="2"/>
  <c r="AR20" i="2"/>
  <c r="AR21" i="2"/>
  <c r="O2" i="2"/>
  <c r="AR28" i="2"/>
  <c r="AR29" i="2"/>
  <c r="AR26" i="2"/>
  <c r="AR25" i="2"/>
  <c r="AR14" i="2"/>
  <c r="AR23" i="2"/>
  <c r="AR22" i="2"/>
  <c r="AR16" i="2"/>
  <c r="AR15" i="2"/>
  <c r="AR24" i="2"/>
  <c r="AR18" i="2"/>
  <c r="AR17" i="2"/>
  <c r="AR19" i="2"/>
  <c r="AR27" i="2"/>
  <c r="AT23" i="2"/>
  <c r="AT15" i="2"/>
  <c r="Q2" i="2"/>
  <c r="AT25" i="2"/>
  <c r="AT29" i="2"/>
  <c r="AT18" i="2"/>
  <c r="AT20" i="2"/>
  <c r="AT19" i="2"/>
  <c r="AT26" i="2"/>
  <c r="AT16" i="2"/>
  <c r="AT14" i="2"/>
  <c r="AT22" i="2"/>
  <c r="AT27" i="2"/>
  <c r="AT21" i="2"/>
  <c r="AT17" i="2"/>
  <c r="AT24" i="2"/>
  <c r="AT28" i="2"/>
  <c r="AT30" i="2"/>
  <c r="AU28" i="2"/>
  <c r="R2" i="2"/>
  <c r="AU15" i="2"/>
  <c r="AU21" i="2"/>
  <c r="AU26" i="2"/>
  <c r="AU18" i="2"/>
  <c r="AU20" i="2"/>
  <c r="AU23" i="2"/>
  <c r="AU27" i="2"/>
  <c r="AU16" i="2"/>
  <c r="AU14" i="2"/>
  <c r="AU24" i="2"/>
  <c r="AU22" i="2"/>
  <c r="AU19" i="2"/>
  <c r="AU17" i="2"/>
  <c r="AU25" i="2"/>
  <c r="AU29" i="2"/>
  <c r="AW15" i="2"/>
  <c r="AW19" i="2"/>
  <c r="AW16" i="2"/>
  <c r="AW20" i="2"/>
  <c r="T2" i="2"/>
  <c r="AW17" i="2"/>
  <c r="AW21" i="2"/>
  <c r="AW14" i="2"/>
  <c r="AW18" i="2"/>
  <c r="AW22" i="2"/>
  <c r="AW23" i="2"/>
  <c r="AW24" i="2"/>
  <c r="AW25" i="2"/>
  <c r="AW26" i="2"/>
  <c r="AW27" i="2"/>
  <c r="AW28" i="2"/>
  <c r="AW29" i="2"/>
  <c r="AV15" i="2"/>
  <c r="AV18" i="2"/>
  <c r="S2" i="2"/>
  <c r="AV19" i="2"/>
  <c r="AV23" i="2"/>
  <c r="AV14" i="2"/>
  <c r="AV20" i="2"/>
  <c r="AV16" i="2"/>
  <c r="AV17" i="2"/>
  <c r="AV21" i="2"/>
  <c r="AV22" i="2"/>
  <c r="AV24" i="2"/>
  <c r="AV25" i="2"/>
  <c r="AV26" i="2"/>
  <c r="AV27" i="2"/>
  <c r="AV28" i="2"/>
  <c r="AV29" i="2"/>
  <c r="W2" i="2"/>
  <c r="AZ17" i="2"/>
  <c r="AZ21" i="2"/>
  <c r="AZ16" i="2"/>
  <c r="AZ18" i="2"/>
  <c r="AZ22" i="2"/>
  <c r="AZ24" i="2"/>
  <c r="AZ15" i="2"/>
  <c r="AZ19" i="2"/>
  <c r="AZ23" i="2"/>
  <c r="AZ14" i="2"/>
  <c r="AZ20" i="2"/>
  <c r="AZ25" i="2"/>
  <c r="AZ26" i="2"/>
  <c r="AZ27" i="2"/>
  <c r="AZ28" i="2"/>
  <c r="AZ29" i="2"/>
  <c r="BA22" i="2"/>
  <c r="BA14" i="2"/>
  <c r="BA19" i="2"/>
  <c r="X2" i="2"/>
  <c r="BA20" i="2"/>
  <c r="BA23" i="2"/>
  <c r="BA16" i="2"/>
  <c r="BA17" i="2"/>
  <c r="BA21" i="2"/>
  <c r="BA15" i="2"/>
  <c r="BA18" i="2"/>
  <c r="BA24" i="2"/>
  <c r="BA25" i="2"/>
  <c r="BA26" i="2"/>
  <c r="BA27" i="2"/>
  <c r="BA28" i="2"/>
  <c r="BA29" i="2"/>
  <c r="BC14" i="2"/>
  <c r="BC19" i="2"/>
  <c r="BC23" i="2"/>
  <c r="BC15" i="2"/>
  <c r="BC20" i="2"/>
  <c r="BC16" i="2"/>
  <c r="BC17" i="2"/>
  <c r="BC21" i="2"/>
  <c r="BC22" i="2"/>
  <c r="Z2" i="2"/>
  <c r="BC18" i="2"/>
  <c r="BC24" i="2"/>
  <c r="BC25" i="2"/>
  <c r="BC26" i="2"/>
  <c r="BC27" i="2"/>
  <c r="BC28" i="2"/>
  <c r="BC29" i="2"/>
  <c r="F522" i="6"/>
  <c r="J522" i="6"/>
  <c r="S22" i="6"/>
  <c r="T22" i="6" s="1"/>
  <c r="U22" i="6" s="1"/>
  <c r="H522" i="6"/>
  <c r="J122" i="6"/>
  <c r="D522" i="6"/>
  <c r="R522" i="6"/>
  <c r="O522" i="6"/>
  <c r="I522" i="6"/>
  <c r="S522" i="6"/>
  <c r="T522" i="6" s="1"/>
  <c r="U522" i="6" s="1"/>
  <c r="K522" i="6"/>
  <c r="O322" i="6"/>
  <c r="N322" i="6"/>
  <c r="F622" i="6"/>
  <c r="R622" i="6"/>
  <c r="H322" i="6"/>
  <c r="K622" i="6"/>
  <c r="S722" i="6"/>
  <c r="T722" i="6" s="1"/>
  <c r="U722" i="6" s="1"/>
  <c r="F772" i="6"/>
  <c r="D322" i="6"/>
  <c r="J622" i="6"/>
  <c r="K322" i="6"/>
  <c r="F322" i="6"/>
  <c r="S622" i="6"/>
  <c r="T622" i="6" s="1"/>
  <c r="U622" i="6" s="1"/>
  <c r="I722" i="6"/>
  <c r="R122" i="6"/>
  <c r="I472" i="6"/>
  <c r="J472" i="6"/>
  <c r="J772" i="6"/>
  <c r="S472" i="6"/>
  <c r="T472" i="6" s="1"/>
  <c r="U472" i="6" s="1"/>
  <c r="D772" i="6"/>
  <c r="F822" i="6"/>
  <c r="N472" i="6"/>
  <c r="H22" i="6"/>
  <c r="F722" i="6"/>
  <c r="J322" i="6"/>
  <c r="R322" i="6"/>
  <c r="H622" i="6"/>
  <c r="I622" i="6"/>
  <c r="O472" i="6"/>
  <c r="N772" i="6"/>
  <c r="H722" i="6"/>
  <c r="K122" i="6"/>
  <c r="F122" i="6"/>
  <c r="O422" i="6"/>
  <c r="I72" i="6"/>
  <c r="I122" i="6"/>
  <c r="S122" i="6"/>
  <c r="T122" i="6" s="1"/>
  <c r="U122" i="6" s="1"/>
  <c r="R472" i="6"/>
  <c r="F472" i="6"/>
  <c r="D472" i="6"/>
  <c r="S772" i="6"/>
  <c r="T772" i="6" s="1"/>
  <c r="U772" i="6" s="1"/>
  <c r="I772" i="6"/>
  <c r="O772" i="6"/>
  <c r="O122" i="6"/>
  <c r="N122" i="6"/>
  <c r="K472" i="6"/>
  <c r="K422" i="6"/>
  <c r="K772" i="6"/>
  <c r="H772" i="6"/>
  <c r="J72" i="6"/>
  <c r="D822" i="6"/>
  <c r="R22" i="6"/>
  <c r="I322" i="6"/>
  <c r="D622" i="6"/>
  <c r="N622" i="6"/>
  <c r="R422" i="6"/>
  <c r="R72" i="6"/>
  <c r="O722" i="6"/>
  <c r="N722" i="6"/>
  <c r="R722" i="6"/>
  <c r="K722" i="6"/>
  <c r="J722" i="6"/>
  <c r="H122" i="6"/>
  <c r="J422" i="6"/>
  <c r="F422" i="6"/>
  <c r="H422" i="6"/>
  <c r="H72" i="6"/>
  <c r="F72" i="6"/>
  <c r="I22" i="6"/>
  <c r="N422" i="6"/>
  <c r="S422" i="6"/>
  <c r="T422" i="6" s="1"/>
  <c r="U422" i="6" s="1"/>
  <c r="K72" i="6"/>
  <c r="N72" i="6"/>
  <c r="D422" i="6"/>
  <c r="O72" i="6"/>
  <c r="S72" i="6"/>
  <c r="T72" i="6" s="1"/>
  <c r="U72" i="6" s="1"/>
  <c r="I672" i="6"/>
  <c r="R672" i="6"/>
  <c r="N672" i="6"/>
  <c r="S672" i="6"/>
  <c r="T672" i="6" s="1"/>
  <c r="U672" i="6" s="1"/>
  <c r="J672" i="6"/>
  <c r="H672" i="6"/>
  <c r="F672" i="6"/>
  <c r="J222" i="6"/>
  <c r="J272" i="6"/>
  <c r="K672" i="6"/>
  <c r="D672" i="6"/>
  <c r="O222" i="6"/>
  <c r="O272" i="6"/>
  <c r="K222" i="6"/>
  <c r="N222" i="6"/>
  <c r="N272" i="6"/>
  <c r="K822" i="6"/>
  <c r="D22" i="6"/>
  <c r="F222" i="6"/>
  <c r="R272" i="6"/>
  <c r="D272" i="6"/>
  <c r="I822" i="6"/>
  <c r="J22" i="6"/>
  <c r="H222" i="6"/>
  <c r="S222" i="6"/>
  <c r="T222" i="6" s="1"/>
  <c r="U222" i="6" s="1"/>
  <c r="R222" i="6"/>
  <c r="F272" i="6"/>
  <c r="H272" i="6"/>
  <c r="S272" i="6"/>
  <c r="T272" i="6" s="1"/>
  <c r="U272" i="6" s="1"/>
  <c r="H822" i="6"/>
  <c r="R822" i="6"/>
  <c r="S822" i="6"/>
  <c r="T822" i="6" s="1"/>
  <c r="U822" i="6" s="1"/>
  <c r="K22" i="6"/>
  <c r="F22" i="6"/>
  <c r="D222" i="6"/>
  <c r="I272" i="6"/>
  <c r="O822" i="6"/>
  <c r="J822" i="6"/>
  <c r="N22" i="6"/>
  <c r="L274" i="6"/>
  <c r="L624" i="6"/>
  <c r="L674" i="6"/>
  <c r="L174" i="6"/>
  <c r="L724" i="6"/>
  <c r="L24" i="6"/>
  <c r="L224" i="6"/>
  <c r="L324" i="6"/>
  <c r="L574" i="6"/>
  <c r="L424" i="6"/>
  <c r="L374" i="6"/>
  <c r="L124" i="6"/>
  <c r="L774" i="6"/>
  <c r="L824" i="6"/>
  <c r="L474" i="6"/>
  <c r="L74" i="6"/>
  <c r="L524" i="6"/>
  <c r="M274" i="6"/>
  <c r="M674" i="6"/>
  <c r="M124" i="6"/>
  <c r="M524" i="6"/>
  <c r="M74" i="6"/>
  <c r="M174" i="6"/>
  <c r="M724" i="6"/>
  <c r="M574" i="6"/>
  <c r="M424" i="6"/>
  <c r="M474" i="6"/>
  <c r="M24" i="6"/>
  <c r="M324" i="6"/>
  <c r="M774" i="6"/>
  <c r="M224" i="6"/>
  <c r="M824" i="6"/>
  <c r="M374" i="6"/>
  <c r="M624" i="6"/>
  <c r="AE323" i="6"/>
  <c r="AE723" i="6"/>
  <c r="AE273" i="6"/>
  <c r="AE523" i="6"/>
  <c r="AE623" i="6"/>
  <c r="BC31" i="2"/>
  <c r="AU31" i="2"/>
  <c r="AZ31" i="2"/>
  <c r="AV31" i="2"/>
  <c r="AY31" i="2"/>
  <c r="AM31" i="2"/>
  <c r="AP31" i="2"/>
  <c r="AQ31" i="2"/>
  <c r="BB31" i="2"/>
  <c r="AN31" i="2"/>
  <c r="BA31" i="2"/>
  <c r="AS31" i="2"/>
  <c r="AX31" i="2"/>
  <c r="AR31" i="2"/>
  <c r="AT31" i="2"/>
  <c r="AO31" i="2"/>
  <c r="AW31" i="2"/>
  <c r="AE473" i="6"/>
  <c r="AE23" i="6"/>
  <c r="AE223" i="6"/>
  <c r="AE773" i="6"/>
  <c r="B25" i="3"/>
  <c r="AP25" i="3"/>
  <c r="AJ25" i="3" s="1"/>
  <c r="AF25" i="3"/>
  <c r="AR25" i="3"/>
  <c r="AO25" i="3"/>
  <c r="AW25" i="3"/>
  <c r="AK25" i="3"/>
  <c r="C26" i="3"/>
  <c r="AN25" i="3"/>
  <c r="AU25" i="3"/>
  <c r="AL25" i="3"/>
  <c r="AM25" i="3"/>
  <c r="AT25" i="3"/>
  <c r="AQ25" i="3"/>
  <c r="AV25" i="3"/>
  <c r="P274" i="6"/>
  <c r="Q274" i="6" s="1"/>
  <c r="P674" i="6"/>
  <c r="Q674" i="6" s="1"/>
  <c r="P174" i="6"/>
  <c r="Q174" i="6" s="1"/>
  <c r="P724" i="6"/>
  <c r="Q724" i="6" s="1"/>
  <c r="P524" i="6"/>
  <c r="Q524" i="6" s="1"/>
  <c r="P74" i="6"/>
  <c r="Q74" i="6" s="1"/>
  <c r="P624" i="6"/>
  <c r="Q624" i="6" s="1"/>
  <c r="P124" i="6"/>
  <c r="Q124" i="6" s="1"/>
  <c r="P24" i="6"/>
  <c r="Q24" i="6" s="1"/>
  <c r="P474" i="6"/>
  <c r="Q474" i="6" s="1"/>
  <c r="P224" i="6"/>
  <c r="Q224" i="6" s="1"/>
  <c r="P824" i="6"/>
  <c r="Q824" i="6" s="1"/>
  <c r="P574" i="6"/>
  <c r="Q574" i="6" s="1"/>
  <c r="P374" i="6"/>
  <c r="Q374" i="6" s="1"/>
  <c r="P424" i="6"/>
  <c r="Q424" i="6" s="1"/>
  <c r="P774" i="6"/>
  <c r="Q774" i="6" s="1"/>
  <c r="P324" i="6"/>
  <c r="Q324" i="6" s="1"/>
  <c r="AE673" i="6"/>
  <c r="AE423" i="6"/>
  <c r="AE173" i="6"/>
  <c r="AE373" i="6"/>
  <c r="H172" i="6"/>
  <c r="O172" i="6"/>
  <c r="N172" i="6"/>
  <c r="J172" i="6"/>
  <c r="R172" i="6"/>
  <c r="S172" i="6"/>
  <c r="T172" i="6" s="1"/>
  <c r="U172" i="6" s="1"/>
  <c r="F172" i="6"/>
  <c r="D172" i="6"/>
  <c r="K172" i="6"/>
  <c r="I172" i="6"/>
  <c r="G32" i="2"/>
  <c r="F32" i="2"/>
  <c r="D33" i="2"/>
  <c r="E32" i="2"/>
  <c r="C32" i="2"/>
  <c r="I32" i="2"/>
  <c r="H572" i="6"/>
  <c r="S572" i="6"/>
  <c r="T572" i="6" s="1"/>
  <c r="U572" i="6" s="1"/>
  <c r="K572" i="6"/>
  <c r="R572" i="6"/>
  <c r="O572" i="6"/>
  <c r="J572" i="6"/>
  <c r="I572" i="6"/>
  <c r="D572" i="6"/>
  <c r="F572" i="6"/>
  <c r="N572" i="6"/>
  <c r="AE73" i="6"/>
  <c r="AE123" i="6"/>
  <c r="AE573" i="6"/>
  <c r="AE823" i="6"/>
  <c r="O372" i="6"/>
  <c r="R372" i="6"/>
  <c r="S372" i="6"/>
  <c r="T372" i="6" s="1"/>
  <c r="U372" i="6" s="1"/>
  <c r="N372" i="6"/>
  <c r="K372" i="6"/>
  <c r="D372" i="6"/>
  <c r="J372" i="6"/>
  <c r="H372" i="6"/>
  <c r="F372" i="6"/>
  <c r="I372" i="6"/>
  <c r="I15" i="2" l="1"/>
  <c r="X58" i="6"/>
  <c r="L58" i="6"/>
  <c r="P58" i="6"/>
  <c r="Q58" i="6" s="1"/>
  <c r="M58" i="6"/>
  <c r="AE74" i="6"/>
  <c r="H74" i="6" s="1"/>
  <c r="AE324" i="6"/>
  <c r="J324" i="6" s="1"/>
  <c r="AE174" i="6"/>
  <c r="S174" i="6" s="1"/>
  <c r="T174" i="6" s="1"/>
  <c r="U174" i="6" s="1"/>
  <c r="BC32" i="2"/>
  <c r="AU32" i="2"/>
  <c r="AZ32" i="2"/>
  <c r="AW32" i="2"/>
  <c r="AV32" i="2"/>
  <c r="AX32" i="2"/>
  <c r="AQ32" i="2"/>
  <c r="AY32" i="2"/>
  <c r="AT32" i="2"/>
  <c r="AO32" i="2"/>
  <c r="BB32" i="2"/>
  <c r="BA32" i="2"/>
  <c r="AM32" i="2"/>
  <c r="AP32" i="2"/>
  <c r="AR32" i="2"/>
  <c r="AS32" i="2"/>
  <c r="AN32" i="2"/>
  <c r="AE124" i="6"/>
  <c r="D823" i="6"/>
  <c r="F823" i="6"/>
  <c r="S823" i="6"/>
  <c r="T823" i="6" s="1"/>
  <c r="U823" i="6" s="1"/>
  <c r="K823" i="6"/>
  <c r="N823" i="6"/>
  <c r="R823" i="6"/>
  <c r="H823" i="6"/>
  <c r="O823" i="6"/>
  <c r="J823" i="6"/>
  <c r="I823" i="6"/>
  <c r="L725" i="6"/>
  <c r="L425" i="6"/>
  <c r="L575" i="6"/>
  <c r="L275" i="6"/>
  <c r="L125" i="6"/>
  <c r="L475" i="6"/>
  <c r="L825" i="6"/>
  <c r="L25" i="6"/>
  <c r="L225" i="6"/>
  <c r="L75" i="6"/>
  <c r="L375" i="6"/>
  <c r="L525" i="6"/>
  <c r="L675" i="6"/>
  <c r="L175" i="6"/>
  <c r="L325" i="6"/>
  <c r="L625" i="6"/>
  <c r="L775" i="6"/>
  <c r="N423" i="6"/>
  <c r="F423" i="6"/>
  <c r="O423" i="6"/>
  <c r="R423" i="6"/>
  <c r="K423" i="6"/>
  <c r="J423" i="6"/>
  <c r="H423" i="6"/>
  <c r="S423" i="6"/>
  <c r="T423" i="6" s="1"/>
  <c r="U423" i="6" s="1"/>
  <c r="D423" i="6"/>
  <c r="I423" i="6"/>
  <c r="F223" i="6"/>
  <c r="S223" i="6"/>
  <c r="T223" i="6" s="1"/>
  <c r="U223" i="6" s="1"/>
  <c r="I223" i="6"/>
  <c r="N223" i="6"/>
  <c r="D223" i="6"/>
  <c r="J223" i="6"/>
  <c r="O223" i="6"/>
  <c r="R223" i="6"/>
  <c r="H223" i="6"/>
  <c r="K223" i="6"/>
  <c r="H623" i="6"/>
  <c r="R623" i="6"/>
  <c r="O623" i="6"/>
  <c r="J623" i="6"/>
  <c r="D623" i="6"/>
  <c r="N623" i="6"/>
  <c r="F623" i="6"/>
  <c r="I623" i="6"/>
  <c r="K623" i="6"/>
  <c r="S623" i="6"/>
  <c r="T623" i="6" s="1"/>
  <c r="U623" i="6" s="1"/>
  <c r="S323" i="6"/>
  <c r="T323" i="6" s="1"/>
  <c r="U323" i="6" s="1"/>
  <c r="J323" i="6"/>
  <c r="F323" i="6"/>
  <c r="H323" i="6"/>
  <c r="K323" i="6"/>
  <c r="R323" i="6"/>
  <c r="O323" i="6"/>
  <c r="I323" i="6"/>
  <c r="D323" i="6"/>
  <c r="N323" i="6"/>
  <c r="AE474" i="6"/>
  <c r="AE374" i="6"/>
  <c r="AE224" i="6"/>
  <c r="AE674" i="6"/>
  <c r="O73" i="6"/>
  <c r="N73" i="6"/>
  <c r="K73" i="6"/>
  <c r="D73" i="6"/>
  <c r="H73" i="6"/>
  <c r="R73" i="6"/>
  <c r="J73" i="6"/>
  <c r="F73" i="6"/>
  <c r="I73" i="6"/>
  <c r="S73" i="6"/>
  <c r="T73" i="6" s="1"/>
  <c r="U73" i="6" s="1"/>
  <c r="AM26" i="3"/>
  <c r="AW26" i="3"/>
  <c r="AQ26" i="3"/>
  <c r="AT26" i="3"/>
  <c r="AN26" i="3"/>
  <c r="AR26" i="3"/>
  <c r="AU26" i="3"/>
  <c r="AK26" i="3"/>
  <c r="C27" i="3"/>
  <c r="AP26" i="3"/>
  <c r="B26" i="3"/>
  <c r="AL26" i="3"/>
  <c r="AJ26" i="3" s="1"/>
  <c r="AO26" i="3"/>
  <c r="AV26" i="3"/>
  <c r="AF26" i="3"/>
  <c r="D773" i="6"/>
  <c r="F773" i="6"/>
  <c r="J773" i="6"/>
  <c r="S773" i="6"/>
  <c r="T773" i="6" s="1"/>
  <c r="U773" i="6" s="1"/>
  <c r="R773" i="6"/>
  <c r="I773" i="6"/>
  <c r="N773" i="6"/>
  <c r="O773" i="6"/>
  <c r="H773" i="6"/>
  <c r="K773" i="6"/>
  <c r="O723" i="6"/>
  <c r="H723" i="6"/>
  <c r="D723" i="6"/>
  <c r="I723" i="6"/>
  <c r="R723" i="6"/>
  <c r="N723" i="6"/>
  <c r="J723" i="6"/>
  <c r="F723" i="6"/>
  <c r="S723" i="6"/>
  <c r="T723" i="6" s="1"/>
  <c r="U723" i="6" s="1"/>
  <c r="K723" i="6"/>
  <c r="R573" i="6"/>
  <c r="F573" i="6"/>
  <c r="J573" i="6"/>
  <c r="D573" i="6"/>
  <c r="I573" i="6"/>
  <c r="K573" i="6"/>
  <c r="N573" i="6"/>
  <c r="H573" i="6"/>
  <c r="S573" i="6"/>
  <c r="T573" i="6" s="1"/>
  <c r="U573" i="6" s="1"/>
  <c r="O573" i="6"/>
  <c r="F33" i="2"/>
  <c r="D34" i="2"/>
  <c r="G33" i="2"/>
  <c r="C33" i="2"/>
  <c r="I33" i="2"/>
  <c r="E33" i="2"/>
  <c r="D673" i="6"/>
  <c r="O673" i="6"/>
  <c r="H673" i="6"/>
  <c r="R673" i="6"/>
  <c r="S673" i="6"/>
  <c r="T673" i="6" s="1"/>
  <c r="U673" i="6" s="1"/>
  <c r="I673" i="6"/>
  <c r="K673" i="6"/>
  <c r="N673" i="6"/>
  <c r="F673" i="6"/>
  <c r="J673" i="6"/>
  <c r="I23" i="6"/>
  <c r="H23" i="6"/>
  <c r="K23" i="6"/>
  <c r="D23" i="6"/>
  <c r="R23" i="6"/>
  <c r="O23" i="6"/>
  <c r="S23" i="6"/>
  <c r="T23" i="6" s="1"/>
  <c r="U23" i="6" s="1"/>
  <c r="J23" i="6"/>
  <c r="F23" i="6"/>
  <c r="N23" i="6"/>
  <c r="K523" i="6"/>
  <c r="J523" i="6"/>
  <c r="I523" i="6"/>
  <c r="R523" i="6"/>
  <c r="N523" i="6"/>
  <c r="D523" i="6"/>
  <c r="S523" i="6"/>
  <c r="T523" i="6" s="1"/>
  <c r="U523" i="6" s="1"/>
  <c r="F523" i="6"/>
  <c r="H523" i="6"/>
  <c r="O523" i="6"/>
  <c r="AE824" i="6"/>
  <c r="AE424" i="6"/>
  <c r="AE24" i="6"/>
  <c r="AE624" i="6"/>
  <c r="P225" i="6"/>
  <c r="Q225" i="6" s="1"/>
  <c r="P175" i="6"/>
  <c r="Q175" i="6" s="1"/>
  <c r="P325" i="6"/>
  <c r="Q325" i="6" s="1"/>
  <c r="P775" i="6"/>
  <c r="Q775" i="6" s="1"/>
  <c r="P525" i="6"/>
  <c r="Q525" i="6" s="1"/>
  <c r="P275" i="6"/>
  <c r="Q275" i="6" s="1"/>
  <c r="P675" i="6"/>
  <c r="Q675" i="6" s="1"/>
  <c r="P575" i="6"/>
  <c r="Q575" i="6" s="1"/>
  <c r="P625" i="6"/>
  <c r="Q625" i="6" s="1"/>
  <c r="P825" i="6"/>
  <c r="Q825" i="6" s="1"/>
  <c r="P425" i="6"/>
  <c r="Q425" i="6" s="1"/>
  <c r="P475" i="6"/>
  <c r="Q475" i="6" s="1"/>
  <c r="P25" i="6"/>
  <c r="Q25" i="6" s="1"/>
  <c r="P125" i="6"/>
  <c r="Q125" i="6" s="1"/>
  <c r="P75" i="6"/>
  <c r="Q75" i="6" s="1"/>
  <c r="P725" i="6"/>
  <c r="Q725" i="6" s="1"/>
  <c r="P375" i="6"/>
  <c r="Q375" i="6" s="1"/>
  <c r="I173" i="6"/>
  <c r="R173" i="6"/>
  <c r="J173" i="6"/>
  <c r="O173" i="6"/>
  <c r="K173" i="6"/>
  <c r="H173" i="6"/>
  <c r="D173" i="6"/>
  <c r="N173" i="6"/>
  <c r="S173" i="6"/>
  <c r="T173" i="6" s="1"/>
  <c r="U173" i="6" s="1"/>
  <c r="F173" i="6"/>
  <c r="S123" i="6"/>
  <c r="T123" i="6" s="1"/>
  <c r="U123" i="6" s="1"/>
  <c r="I123" i="6"/>
  <c r="H123" i="6"/>
  <c r="D123" i="6"/>
  <c r="O123" i="6"/>
  <c r="R123" i="6"/>
  <c r="K123" i="6"/>
  <c r="N123" i="6"/>
  <c r="J123" i="6"/>
  <c r="F123" i="6"/>
  <c r="M225" i="6"/>
  <c r="M175" i="6"/>
  <c r="M375" i="6"/>
  <c r="M675" i="6"/>
  <c r="M325" i="6"/>
  <c r="M525" i="6"/>
  <c r="M275" i="6"/>
  <c r="M775" i="6"/>
  <c r="M475" i="6"/>
  <c r="M625" i="6"/>
  <c r="M25" i="6"/>
  <c r="M825" i="6"/>
  <c r="M575" i="6"/>
  <c r="M425" i="6"/>
  <c r="M75" i="6"/>
  <c r="M125" i="6"/>
  <c r="M725" i="6"/>
  <c r="I373" i="6"/>
  <c r="R373" i="6"/>
  <c r="N373" i="6"/>
  <c r="D373" i="6"/>
  <c r="H373" i="6"/>
  <c r="K373" i="6"/>
  <c r="O373" i="6"/>
  <c r="J373" i="6"/>
  <c r="S373" i="6"/>
  <c r="T373" i="6" s="1"/>
  <c r="U373" i="6" s="1"/>
  <c r="F373" i="6"/>
  <c r="R473" i="6"/>
  <c r="H473" i="6"/>
  <c r="K473" i="6"/>
  <c r="N473" i="6"/>
  <c r="D473" i="6"/>
  <c r="I473" i="6"/>
  <c r="F473" i="6"/>
  <c r="J473" i="6"/>
  <c r="S473" i="6"/>
  <c r="T473" i="6" s="1"/>
  <c r="U473" i="6" s="1"/>
  <c r="O473" i="6"/>
  <c r="J273" i="6"/>
  <c r="H273" i="6"/>
  <c r="I273" i="6"/>
  <c r="S273" i="6"/>
  <c r="T273" i="6" s="1"/>
  <c r="U273" i="6" s="1"/>
  <c r="O273" i="6"/>
  <c r="R273" i="6"/>
  <c r="N273" i="6"/>
  <c r="F273" i="6"/>
  <c r="D273" i="6"/>
  <c r="K273" i="6"/>
  <c r="AE524" i="6"/>
  <c r="AE774" i="6"/>
  <c r="AE574" i="6"/>
  <c r="AE724" i="6"/>
  <c r="AE274" i="6"/>
  <c r="AE58" i="6" l="1"/>
  <c r="F324" i="6"/>
  <c r="R74" i="6"/>
  <c r="K74" i="6"/>
  <c r="K324" i="6"/>
  <c r="F74" i="6"/>
  <c r="J74" i="6"/>
  <c r="O74" i="6"/>
  <c r="I74" i="6"/>
  <c r="I324" i="6"/>
  <c r="F174" i="6"/>
  <c r="S74" i="6"/>
  <c r="T74" i="6" s="1"/>
  <c r="U74" i="6" s="1"/>
  <c r="D74" i="6"/>
  <c r="N74" i="6"/>
  <c r="I174" i="6"/>
  <c r="D324" i="6"/>
  <c r="R324" i="6"/>
  <c r="O174" i="6"/>
  <c r="K174" i="6"/>
  <c r="J174" i="6"/>
  <c r="D174" i="6"/>
  <c r="O324" i="6"/>
  <c r="H324" i="6"/>
  <c r="S324" i="6"/>
  <c r="T324" i="6" s="1"/>
  <c r="U324" i="6" s="1"/>
  <c r="R174" i="6"/>
  <c r="N174" i="6"/>
  <c r="AE475" i="6"/>
  <c r="N475" i="6" s="1"/>
  <c r="N324" i="6"/>
  <c r="AE275" i="6"/>
  <c r="I275" i="6" s="1"/>
  <c r="H174" i="6"/>
  <c r="O274" i="6"/>
  <c r="D274" i="6"/>
  <c r="R274" i="6"/>
  <c r="K274" i="6"/>
  <c r="H274" i="6"/>
  <c r="S274" i="6"/>
  <c r="T274" i="6" s="1"/>
  <c r="U274" i="6" s="1"/>
  <c r="J274" i="6"/>
  <c r="N274" i="6"/>
  <c r="I274" i="6"/>
  <c r="F274" i="6"/>
  <c r="D524" i="6"/>
  <c r="O524" i="6"/>
  <c r="J524" i="6"/>
  <c r="H524" i="6"/>
  <c r="K524" i="6"/>
  <c r="I524" i="6"/>
  <c r="N524" i="6"/>
  <c r="R524" i="6"/>
  <c r="F524" i="6"/>
  <c r="S524" i="6"/>
  <c r="T524" i="6" s="1"/>
  <c r="U524" i="6" s="1"/>
  <c r="F824" i="6"/>
  <c r="K824" i="6"/>
  <c r="D824" i="6"/>
  <c r="N824" i="6"/>
  <c r="S824" i="6"/>
  <c r="T824" i="6" s="1"/>
  <c r="U824" i="6" s="1"/>
  <c r="I824" i="6"/>
  <c r="O824" i="6"/>
  <c r="R824" i="6"/>
  <c r="J824" i="6"/>
  <c r="H824" i="6"/>
  <c r="M676" i="6"/>
  <c r="M376" i="6"/>
  <c r="M476" i="6"/>
  <c r="M526" i="6"/>
  <c r="M626" i="6"/>
  <c r="M426" i="6"/>
  <c r="M326" i="6"/>
  <c r="M176" i="6"/>
  <c r="M126" i="6"/>
  <c r="M226" i="6"/>
  <c r="M776" i="6"/>
  <c r="M76" i="6"/>
  <c r="M726" i="6"/>
  <c r="M276" i="6"/>
  <c r="M576" i="6"/>
  <c r="M26" i="6"/>
  <c r="M826" i="6"/>
  <c r="D474" i="6"/>
  <c r="F474" i="6"/>
  <c r="R474" i="6"/>
  <c r="H474" i="6"/>
  <c r="I474" i="6"/>
  <c r="K474" i="6"/>
  <c r="N474" i="6"/>
  <c r="J474" i="6"/>
  <c r="O474" i="6"/>
  <c r="S474" i="6"/>
  <c r="T474" i="6" s="1"/>
  <c r="U474" i="6" s="1"/>
  <c r="AE175" i="6"/>
  <c r="AE75" i="6"/>
  <c r="AE425" i="6"/>
  <c r="F724" i="6"/>
  <c r="H724" i="6"/>
  <c r="O724" i="6"/>
  <c r="S724" i="6"/>
  <c r="T724" i="6" s="1"/>
  <c r="U724" i="6" s="1"/>
  <c r="D724" i="6"/>
  <c r="J724" i="6"/>
  <c r="N724" i="6"/>
  <c r="K724" i="6"/>
  <c r="R724" i="6"/>
  <c r="I724" i="6"/>
  <c r="D624" i="6"/>
  <c r="K624" i="6"/>
  <c r="R624" i="6"/>
  <c r="S624" i="6"/>
  <c r="T624" i="6" s="1"/>
  <c r="U624" i="6" s="1"/>
  <c r="F624" i="6"/>
  <c r="H624" i="6"/>
  <c r="O624" i="6"/>
  <c r="N624" i="6"/>
  <c r="I624" i="6"/>
  <c r="J624" i="6"/>
  <c r="AU33" i="2"/>
  <c r="AZ33" i="2"/>
  <c r="BC33" i="2"/>
  <c r="AT33" i="2"/>
  <c r="AY33" i="2"/>
  <c r="AR33" i="2"/>
  <c r="AN33" i="2"/>
  <c r="AX33" i="2"/>
  <c r="AO33" i="2"/>
  <c r="AP33" i="2"/>
  <c r="AM33" i="2"/>
  <c r="AQ33" i="2"/>
  <c r="BB33" i="2"/>
  <c r="AV33" i="2"/>
  <c r="BA33" i="2"/>
  <c r="AS33" i="2"/>
  <c r="AW33" i="2"/>
  <c r="S674" i="6"/>
  <c r="T674" i="6" s="1"/>
  <c r="U674" i="6" s="1"/>
  <c r="K674" i="6"/>
  <c r="N674" i="6"/>
  <c r="D674" i="6"/>
  <c r="F674" i="6"/>
  <c r="I674" i="6"/>
  <c r="J674" i="6"/>
  <c r="O674" i="6"/>
  <c r="R674" i="6"/>
  <c r="H674" i="6"/>
  <c r="AE775" i="6"/>
  <c r="AE675" i="6"/>
  <c r="AE225" i="6"/>
  <c r="AE125" i="6"/>
  <c r="AE725" i="6"/>
  <c r="K574" i="6"/>
  <c r="F574" i="6"/>
  <c r="N574" i="6"/>
  <c r="R574" i="6"/>
  <c r="O574" i="6"/>
  <c r="D574" i="6"/>
  <c r="S574" i="6"/>
  <c r="T574" i="6" s="1"/>
  <c r="U574" i="6" s="1"/>
  <c r="J574" i="6"/>
  <c r="H574" i="6"/>
  <c r="I574" i="6"/>
  <c r="H24" i="6"/>
  <c r="O24" i="6"/>
  <c r="N24" i="6"/>
  <c r="S24" i="6"/>
  <c r="T24" i="6" s="1"/>
  <c r="U24" i="6" s="1"/>
  <c r="J24" i="6"/>
  <c r="I24" i="6"/>
  <c r="D24" i="6"/>
  <c r="R24" i="6"/>
  <c r="K24" i="6"/>
  <c r="F24" i="6"/>
  <c r="P426" i="6"/>
  <c r="Q426" i="6" s="1"/>
  <c r="P326" i="6"/>
  <c r="Q326" i="6" s="1"/>
  <c r="P576" i="6"/>
  <c r="Q576" i="6" s="1"/>
  <c r="P76" i="6"/>
  <c r="Q76" i="6" s="1"/>
  <c r="P676" i="6"/>
  <c r="Q676" i="6" s="1"/>
  <c r="P726" i="6"/>
  <c r="Q726" i="6" s="1"/>
  <c r="P776" i="6"/>
  <c r="Q776" i="6" s="1"/>
  <c r="P176" i="6"/>
  <c r="Q176" i="6" s="1"/>
  <c r="P126" i="6"/>
  <c r="Q126" i="6" s="1"/>
  <c r="P226" i="6"/>
  <c r="Q226" i="6" s="1"/>
  <c r="P476" i="6"/>
  <c r="Q476" i="6" s="1"/>
  <c r="P626" i="6"/>
  <c r="Q626" i="6" s="1"/>
  <c r="P376" i="6"/>
  <c r="Q376" i="6" s="1"/>
  <c r="P276" i="6"/>
  <c r="Q276" i="6" s="1"/>
  <c r="P526" i="6"/>
  <c r="Q526" i="6" s="1"/>
  <c r="P826" i="6"/>
  <c r="Q826" i="6" s="1"/>
  <c r="P26" i="6"/>
  <c r="Q26" i="6" s="1"/>
  <c r="AL27" i="3"/>
  <c r="AJ27" i="3" s="1"/>
  <c r="AU27" i="3"/>
  <c r="AF27" i="3"/>
  <c r="AM27" i="3"/>
  <c r="AP27" i="3"/>
  <c r="C28" i="3"/>
  <c r="AK27" i="3"/>
  <c r="AQ27" i="3"/>
  <c r="AV27" i="3"/>
  <c r="AW27" i="3"/>
  <c r="AN27" i="3"/>
  <c r="B27" i="3"/>
  <c r="AR27" i="3"/>
  <c r="AT27" i="3"/>
  <c r="AO27" i="3"/>
  <c r="I224" i="6"/>
  <c r="R224" i="6"/>
  <c r="O224" i="6"/>
  <c r="F224" i="6"/>
  <c r="J224" i="6"/>
  <c r="S224" i="6"/>
  <c r="T224" i="6" s="1"/>
  <c r="U224" i="6" s="1"/>
  <c r="K224" i="6"/>
  <c r="H224" i="6"/>
  <c r="D224" i="6"/>
  <c r="N224" i="6"/>
  <c r="AE625" i="6"/>
  <c r="AE525" i="6"/>
  <c r="AE25" i="6"/>
  <c r="I124" i="6"/>
  <c r="N124" i="6"/>
  <c r="S124" i="6"/>
  <c r="T124" i="6" s="1"/>
  <c r="U124" i="6" s="1"/>
  <c r="O124" i="6"/>
  <c r="J124" i="6"/>
  <c r="R124" i="6"/>
  <c r="D124" i="6"/>
  <c r="K124" i="6"/>
  <c r="F124" i="6"/>
  <c r="H124" i="6"/>
  <c r="I774" i="6"/>
  <c r="J774" i="6"/>
  <c r="O774" i="6"/>
  <c r="H774" i="6"/>
  <c r="N774" i="6"/>
  <c r="D774" i="6"/>
  <c r="F774" i="6"/>
  <c r="S774" i="6"/>
  <c r="T774" i="6" s="1"/>
  <c r="U774" i="6" s="1"/>
  <c r="R774" i="6"/>
  <c r="K774" i="6"/>
  <c r="H424" i="6"/>
  <c r="J424" i="6"/>
  <c r="I424" i="6"/>
  <c r="F424" i="6"/>
  <c r="N424" i="6"/>
  <c r="S424" i="6"/>
  <c r="T424" i="6" s="1"/>
  <c r="U424" i="6" s="1"/>
  <c r="R424" i="6"/>
  <c r="D424" i="6"/>
  <c r="K424" i="6"/>
  <c r="O424" i="6"/>
  <c r="L176" i="6"/>
  <c r="L476" i="6"/>
  <c r="L426" i="6"/>
  <c r="L326" i="6"/>
  <c r="L126" i="6"/>
  <c r="L526" i="6"/>
  <c r="L626" i="6"/>
  <c r="L726" i="6"/>
  <c r="L276" i="6"/>
  <c r="L576" i="6"/>
  <c r="L676" i="6"/>
  <c r="L776" i="6"/>
  <c r="L76" i="6"/>
  <c r="L376" i="6"/>
  <c r="L26" i="6"/>
  <c r="L826" i="6"/>
  <c r="L226" i="6"/>
  <c r="E34" i="2"/>
  <c r="F34" i="2"/>
  <c r="C34" i="2"/>
  <c r="I34" i="2"/>
  <c r="G34" i="2"/>
  <c r="D35" i="2"/>
  <c r="N374" i="6"/>
  <c r="O374" i="6"/>
  <c r="I374" i="6"/>
  <c r="F374" i="6"/>
  <c r="S374" i="6"/>
  <c r="T374" i="6" s="1"/>
  <c r="U374" i="6" s="1"/>
  <c r="R374" i="6"/>
  <c r="J374" i="6"/>
  <c r="K374" i="6"/>
  <c r="D374" i="6"/>
  <c r="H374" i="6"/>
  <c r="AE325" i="6"/>
  <c r="AE375" i="6"/>
  <c r="AE825" i="6"/>
  <c r="AE575" i="6"/>
  <c r="R58" i="6" l="1"/>
  <c r="N58" i="6"/>
  <c r="F58" i="6"/>
  <c r="H58" i="6"/>
  <c r="I58" i="6"/>
  <c r="J58" i="6"/>
  <c r="D58" i="6"/>
  <c r="S58" i="6"/>
  <c r="T58" i="6" s="1"/>
  <c r="U58" i="6" s="1"/>
  <c r="K58" i="6"/>
  <c r="O58" i="6"/>
  <c r="J475" i="6"/>
  <c r="K275" i="6"/>
  <c r="D475" i="6"/>
  <c r="S475" i="6"/>
  <c r="T475" i="6" s="1"/>
  <c r="U475" i="6" s="1"/>
  <c r="F475" i="6"/>
  <c r="N275" i="6"/>
  <c r="H275" i="6"/>
  <c r="R275" i="6"/>
  <c r="F275" i="6"/>
  <c r="S275" i="6"/>
  <c r="T275" i="6" s="1"/>
  <c r="U275" i="6" s="1"/>
  <c r="J275" i="6"/>
  <c r="O275" i="6"/>
  <c r="AE326" i="6"/>
  <c r="N326" i="6" s="1"/>
  <c r="AE676" i="6"/>
  <c r="D676" i="6" s="1"/>
  <c r="D275" i="6"/>
  <c r="H475" i="6"/>
  <c r="I475" i="6"/>
  <c r="O475" i="6"/>
  <c r="R475" i="6"/>
  <c r="AE576" i="6"/>
  <c r="R576" i="6" s="1"/>
  <c r="AE526" i="6"/>
  <c r="O526" i="6" s="1"/>
  <c r="AE476" i="6"/>
  <c r="J476" i="6" s="1"/>
  <c r="AE776" i="6"/>
  <c r="J776" i="6" s="1"/>
  <c r="K475" i="6"/>
  <c r="AE26" i="6"/>
  <c r="D26" i="6" s="1"/>
  <c r="AE626" i="6"/>
  <c r="H626" i="6" s="1"/>
  <c r="AE426" i="6"/>
  <c r="D426" i="6" s="1"/>
  <c r="AE226" i="6"/>
  <c r="N226" i="6" s="1"/>
  <c r="AE276" i="6"/>
  <c r="N276" i="6" s="1"/>
  <c r="I375" i="6"/>
  <c r="J375" i="6"/>
  <c r="H375" i="6"/>
  <c r="R375" i="6"/>
  <c r="N375" i="6"/>
  <c r="O375" i="6"/>
  <c r="K375" i="6"/>
  <c r="D375" i="6"/>
  <c r="S375" i="6"/>
  <c r="T375" i="6" s="1"/>
  <c r="U375" i="6" s="1"/>
  <c r="F375" i="6"/>
  <c r="M27" i="6"/>
  <c r="M77" i="6"/>
  <c r="M527" i="6"/>
  <c r="M227" i="6"/>
  <c r="M727" i="6"/>
  <c r="M777" i="6"/>
  <c r="M677" i="6"/>
  <c r="M177" i="6"/>
  <c r="M377" i="6"/>
  <c r="M827" i="6"/>
  <c r="M277" i="6"/>
  <c r="M477" i="6"/>
  <c r="M627" i="6"/>
  <c r="M127" i="6"/>
  <c r="M577" i="6"/>
  <c r="M427" i="6"/>
  <c r="M327" i="6"/>
  <c r="H525" i="6"/>
  <c r="N525" i="6"/>
  <c r="R525" i="6"/>
  <c r="F525" i="6"/>
  <c r="S525" i="6"/>
  <c r="T525" i="6" s="1"/>
  <c r="U525" i="6" s="1"/>
  <c r="K525" i="6"/>
  <c r="D525" i="6"/>
  <c r="O525" i="6"/>
  <c r="I525" i="6"/>
  <c r="J525" i="6"/>
  <c r="D675" i="6"/>
  <c r="F675" i="6"/>
  <c r="K675" i="6"/>
  <c r="H675" i="6"/>
  <c r="J675" i="6"/>
  <c r="I675" i="6"/>
  <c r="R675" i="6"/>
  <c r="N675" i="6"/>
  <c r="S675" i="6"/>
  <c r="T675" i="6" s="1"/>
  <c r="U675" i="6" s="1"/>
  <c r="O675" i="6"/>
  <c r="D75" i="6"/>
  <c r="R75" i="6"/>
  <c r="O75" i="6"/>
  <c r="F75" i="6"/>
  <c r="J75" i="6"/>
  <c r="K75" i="6"/>
  <c r="S75" i="6"/>
  <c r="T75" i="6" s="1"/>
  <c r="U75" i="6" s="1"/>
  <c r="I75" i="6"/>
  <c r="H75" i="6"/>
  <c r="N75" i="6"/>
  <c r="R325" i="6"/>
  <c r="S325" i="6"/>
  <c r="T325" i="6" s="1"/>
  <c r="U325" i="6" s="1"/>
  <c r="O325" i="6"/>
  <c r="I325" i="6"/>
  <c r="J325" i="6"/>
  <c r="K325" i="6"/>
  <c r="D325" i="6"/>
  <c r="F325" i="6"/>
  <c r="H325" i="6"/>
  <c r="N325" i="6"/>
  <c r="L27" i="6"/>
  <c r="L827" i="6"/>
  <c r="L527" i="6"/>
  <c r="L377" i="6"/>
  <c r="L777" i="6"/>
  <c r="L627" i="6"/>
  <c r="L127" i="6"/>
  <c r="L227" i="6"/>
  <c r="L477" i="6"/>
  <c r="L727" i="6"/>
  <c r="L427" i="6"/>
  <c r="L277" i="6"/>
  <c r="L677" i="6"/>
  <c r="L577" i="6"/>
  <c r="L327" i="6"/>
  <c r="L77" i="6"/>
  <c r="L177" i="6"/>
  <c r="AE376" i="6"/>
  <c r="H725" i="6"/>
  <c r="I725" i="6"/>
  <c r="S725" i="6"/>
  <c r="T725" i="6" s="1"/>
  <c r="U725" i="6" s="1"/>
  <c r="F725" i="6"/>
  <c r="R725" i="6"/>
  <c r="K725" i="6"/>
  <c r="D725" i="6"/>
  <c r="O725" i="6"/>
  <c r="N725" i="6"/>
  <c r="J725" i="6"/>
  <c r="K425" i="6"/>
  <c r="F425" i="6"/>
  <c r="D425" i="6"/>
  <c r="J425" i="6"/>
  <c r="R425" i="6"/>
  <c r="H425" i="6"/>
  <c r="O425" i="6"/>
  <c r="S425" i="6"/>
  <c r="T425" i="6" s="1"/>
  <c r="U425" i="6" s="1"/>
  <c r="N425" i="6"/>
  <c r="I425" i="6"/>
  <c r="O175" i="6"/>
  <c r="D175" i="6"/>
  <c r="S175" i="6"/>
  <c r="T175" i="6" s="1"/>
  <c r="U175" i="6" s="1"/>
  <c r="I175" i="6"/>
  <c r="J175" i="6"/>
  <c r="K175" i="6"/>
  <c r="N175" i="6"/>
  <c r="R175" i="6"/>
  <c r="H175" i="6"/>
  <c r="F175" i="6"/>
  <c r="H825" i="6"/>
  <c r="I825" i="6"/>
  <c r="O825" i="6"/>
  <c r="F825" i="6"/>
  <c r="D825" i="6"/>
  <c r="K825" i="6"/>
  <c r="S825" i="6"/>
  <c r="T825" i="6" s="1"/>
  <c r="U825" i="6" s="1"/>
  <c r="R825" i="6"/>
  <c r="N825" i="6"/>
  <c r="J825" i="6"/>
  <c r="AZ34" i="2"/>
  <c r="BC34" i="2"/>
  <c r="AU34" i="2"/>
  <c r="AY34" i="2"/>
  <c r="AQ34" i="2"/>
  <c r="BB34" i="2"/>
  <c r="AS34" i="2"/>
  <c r="AW34" i="2"/>
  <c r="AM34" i="2"/>
  <c r="AX34" i="2"/>
  <c r="AT34" i="2"/>
  <c r="BA34" i="2"/>
  <c r="AO34" i="2"/>
  <c r="AR34" i="2"/>
  <c r="AV34" i="2"/>
  <c r="AP34" i="2"/>
  <c r="AN34" i="2"/>
  <c r="AE826" i="6"/>
  <c r="AE726" i="6"/>
  <c r="J25" i="6"/>
  <c r="I25" i="6"/>
  <c r="N25" i="6"/>
  <c r="F25" i="6"/>
  <c r="R25" i="6"/>
  <c r="O25" i="6"/>
  <c r="K25" i="6"/>
  <c r="S25" i="6"/>
  <c r="T25" i="6" s="1"/>
  <c r="U25" i="6" s="1"/>
  <c r="H25" i="6"/>
  <c r="D25" i="6"/>
  <c r="F225" i="6"/>
  <c r="I225" i="6"/>
  <c r="R225" i="6"/>
  <c r="J225" i="6"/>
  <c r="O225" i="6"/>
  <c r="D225" i="6"/>
  <c r="S225" i="6"/>
  <c r="T225" i="6" s="1"/>
  <c r="U225" i="6" s="1"/>
  <c r="H225" i="6"/>
  <c r="N225" i="6"/>
  <c r="K225" i="6"/>
  <c r="I35" i="2"/>
  <c r="E35" i="2"/>
  <c r="C35" i="2"/>
  <c r="F35" i="2"/>
  <c r="G35" i="2"/>
  <c r="D36" i="2"/>
  <c r="P477" i="6"/>
  <c r="Q477" i="6" s="1"/>
  <c r="P777" i="6"/>
  <c r="Q777" i="6" s="1"/>
  <c r="P527" i="6"/>
  <c r="Q527" i="6" s="1"/>
  <c r="P627" i="6"/>
  <c r="Q627" i="6" s="1"/>
  <c r="P727" i="6"/>
  <c r="Q727" i="6" s="1"/>
  <c r="P377" i="6"/>
  <c r="Q377" i="6" s="1"/>
  <c r="P227" i="6"/>
  <c r="Q227" i="6" s="1"/>
  <c r="P127" i="6"/>
  <c r="Q127" i="6" s="1"/>
  <c r="P827" i="6"/>
  <c r="Q827" i="6" s="1"/>
  <c r="P177" i="6"/>
  <c r="Q177" i="6" s="1"/>
  <c r="P677" i="6"/>
  <c r="Q677" i="6" s="1"/>
  <c r="P77" i="6"/>
  <c r="Q77" i="6" s="1"/>
  <c r="P277" i="6"/>
  <c r="Q277" i="6" s="1"/>
  <c r="P327" i="6"/>
  <c r="Q327" i="6" s="1"/>
  <c r="P427" i="6"/>
  <c r="Q427" i="6" s="1"/>
  <c r="P27" i="6"/>
  <c r="Q27" i="6" s="1"/>
  <c r="P577" i="6"/>
  <c r="Q577" i="6" s="1"/>
  <c r="S625" i="6"/>
  <c r="T625" i="6" s="1"/>
  <c r="U625" i="6" s="1"/>
  <c r="O625" i="6"/>
  <c r="N625" i="6"/>
  <c r="I625" i="6"/>
  <c r="R625" i="6"/>
  <c r="H625" i="6"/>
  <c r="D625" i="6"/>
  <c r="K625" i="6"/>
  <c r="F625" i="6"/>
  <c r="J625" i="6"/>
  <c r="AK28" i="3"/>
  <c r="AO28" i="3"/>
  <c r="AU28" i="3"/>
  <c r="AV28" i="3"/>
  <c r="AL28" i="3"/>
  <c r="AR28" i="3"/>
  <c r="AQ28" i="3"/>
  <c r="AW28" i="3"/>
  <c r="AF28" i="3"/>
  <c r="C29" i="3"/>
  <c r="AN28" i="3"/>
  <c r="AJ28" i="3" s="1"/>
  <c r="AM28" i="3"/>
  <c r="AT28" i="3"/>
  <c r="AP28" i="3"/>
  <c r="B28" i="3"/>
  <c r="S775" i="6"/>
  <c r="T775" i="6" s="1"/>
  <c r="U775" i="6" s="1"/>
  <c r="D775" i="6"/>
  <c r="F775" i="6"/>
  <c r="O775" i="6"/>
  <c r="I775" i="6"/>
  <c r="J775" i="6"/>
  <c r="K775" i="6"/>
  <c r="H775" i="6"/>
  <c r="N775" i="6"/>
  <c r="R775" i="6"/>
  <c r="K575" i="6"/>
  <c r="F575" i="6"/>
  <c r="I575" i="6"/>
  <c r="N575" i="6"/>
  <c r="D575" i="6"/>
  <c r="J575" i="6"/>
  <c r="H575" i="6"/>
  <c r="R575" i="6"/>
  <c r="S575" i="6"/>
  <c r="T575" i="6" s="1"/>
  <c r="U575" i="6" s="1"/>
  <c r="O575" i="6"/>
  <c r="AE76" i="6"/>
  <c r="AE126" i="6"/>
  <c r="AE176" i="6"/>
  <c r="J125" i="6"/>
  <c r="F125" i="6"/>
  <c r="O125" i="6"/>
  <c r="H125" i="6"/>
  <c r="R125" i="6"/>
  <c r="S125" i="6"/>
  <c r="T125" i="6" s="1"/>
  <c r="U125" i="6" s="1"/>
  <c r="I125" i="6"/>
  <c r="D125" i="6"/>
  <c r="N125" i="6"/>
  <c r="K125" i="6"/>
  <c r="F576" i="6" l="1"/>
  <c r="S326" i="6"/>
  <c r="T326" i="6" s="1"/>
  <c r="U326" i="6" s="1"/>
  <c r="R226" i="6"/>
  <c r="D276" i="6"/>
  <c r="I776" i="6"/>
  <c r="S576" i="6"/>
  <c r="T576" i="6" s="1"/>
  <c r="U576" i="6" s="1"/>
  <c r="D226" i="6"/>
  <c r="D776" i="6"/>
  <c r="O776" i="6"/>
  <c r="N776" i="6"/>
  <c r="K776" i="6"/>
  <c r="H776" i="6"/>
  <c r="K226" i="6"/>
  <c r="I476" i="6"/>
  <c r="O576" i="6"/>
  <c r="O276" i="6"/>
  <c r="O26" i="6"/>
  <c r="F326" i="6"/>
  <c r="K276" i="6"/>
  <c r="I276" i="6"/>
  <c r="R326" i="6"/>
  <c r="I326" i="6"/>
  <c r="O326" i="6"/>
  <c r="H276" i="6"/>
  <c r="S276" i="6"/>
  <c r="T276" i="6" s="1"/>
  <c r="U276" i="6" s="1"/>
  <c r="R276" i="6"/>
  <c r="F276" i="6"/>
  <c r="D326" i="6"/>
  <c r="H326" i="6"/>
  <c r="F776" i="6"/>
  <c r="R776" i="6"/>
  <c r="S776" i="6"/>
  <c r="T776" i="6" s="1"/>
  <c r="U776" i="6" s="1"/>
  <c r="K676" i="6"/>
  <c r="O476" i="6"/>
  <c r="N676" i="6"/>
  <c r="D476" i="6"/>
  <c r="F476" i="6"/>
  <c r="H476" i="6"/>
  <c r="K476" i="6"/>
  <c r="F526" i="6"/>
  <c r="O676" i="6"/>
  <c r="J676" i="6"/>
  <c r="R476" i="6"/>
  <c r="N476" i="6"/>
  <c r="J326" i="6"/>
  <c r="K326" i="6"/>
  <c r="D526" i="6"/>
  <c r="F676" i="6"/>
  <c r="R676" i="6"/>
  <c r="S676" i="6"/>
  <c r="T676" i="6" s="1"/>
  <c r="U676" i="6" s="1"/>
  <c r="H676" i="6"/>
  <c r="F226" i="6"/>
  <c r="S226" i="6"/>
  <c r="T226" i="6" s="1"/>
  <c r="U226" i="6" s="1"/>
  <c r="D576" i="6"/>
  <c r="J576" i="6"/>
  <c r="H226" i="6"/>
  <c r="I226" i="6"/>
  <c r="I576" i="6"/>
  <c r="K576" i="6"/>
  <c r="O226" i="6"/>
  <c r="J226" i="6"/>
  <c r="H576" i="6"/>
  <c r="N576" i="6"/>
  <c r="J276" i="6"/>
  <c r="J26" i="6"/>
  <c r="H26" i="6"/>
  <c r="J526" i="6"/>
  <c r="I676" i="6"/>
  <c r="F26" i="6"/>
  <c r="K526" i="6"/>
  <c r="R26" i="6"/>
  <c r="N526" i="6"/>
  <c r="H526" i="6"/>
  <c r="S476" i="6"/>
  <c r="T476" i="6" s="1"/>
  <c r="U476" i="6" s="1"/>
  <c r="K26" i="6"/>
  <c r="I26" i="6"/>
  <c r="R526" i="6"/>
  <c r="I526" i="6"/>
  <c r="S26" i="6"/>
  <c r="T26" i="6" s="1"/>
  <c r="U26" i="6" s="1"/>
  <c r="N26" i="6"/>
  <c r="S526" i="6"/>
  <c r="T526" i="6" s="1"/>
  <c r="U526" i="6" s="1"/>
  <c r="O626" i="6"/>
  <c r="S626" i="6"/>
  <c r="T626" i="6" s="1"/>
  <c r="U626" i="6" s="1"/>
  <c r="F426" i="6"/>
  <c r="I426" i="6"/>
  <c r="N626" i="6"/>
  <c r="D626" i="6"/>
  <c r="J626" i="6"/>
  <c r="F626" i="6"/>
  <c r="I626" i="6"/>
  <c r="K626" i="6"/>
  <c r="R626" i="6"/>
  <c r="N426" i="6"/>
  <c r="K426" i="6"/>
  <c r="S426" i="6"/>
  <c r="T426" i="6" s="1"/>
  <c r="U426" i="6" s="1"/>
  <c r="H426" i="6"/>
  <c r="J426" i="6"/>
  <c r="O426" i="6"/>
  <c r="R426" i="6"/>
  <c r="AE77" i="6"/>
  <c r="J77" i="6" s="1"/>
  <c r="AE277" i="6"/>
  <c r="I277" i="6" s="1"/>
  <c r="AE377" i="6"/>
  <c r="J377" i="6" s="1"/>
  <c r="AE127" i="6"/>
  <c r="F127" i="6" s="1"/>
  <c r="P278" i="6"/>
  <c r="Q278" i="6" s="1"/>
  <c r="P28" i="6"/>
  <c r="Q28" i="6" s="1"/>
  <c r="P728" i="6"/>
  <c r="Q728" i="6" s="1"/>
  <c r="P528" i="6"/>
  <c r="Q528" i="6" s="1"/>
  <c r="P628" i="6"/>
  <c r="Q628" i="6" s="1"/>
  <c r="P328" i="6"/>
  <c r="Q328" i="6" s="1"/>
  <c r="P828" i="6"/>
  <c r="Q828" i="6" s="1"/>
  <c r="P778" i="6"/>
  <c r="Q778" i="6" s="1"/>
  <c r="P478" i="6"/>
  <c r="Q478" i="6" s="1"/>
  <c r="P178" i="6"/>
  <c r="Q178" i="6" s="1"/>
  <c r="P578" i="6"/>
  <c r="Q578" i="6" s="1"/>
  <c r="P378" i="6"/>
  <c r="Q378" i="6" s="1"/>
  <c r="P428" i="6"/>
  <c r="Q428" i="6" s="1"/>
  <c r="P228" i="6"/>
  <c r="Q228" i="6" s="1"/>
  <c r="P128" i="6"/>
  <c r="Q128" i="6" s="1"/>
  <c r="P78" i="6"/>
  <c r="Q78" i="6" s="1"/>
  <c r="P678" i="6"/>
  <c r="Q678" i="6" s="1"/>
  <c r="AE227" i="6"/>
  <c r="F176" i="6"/>
  <c r="D176" i="6"/>
  <c r="H176" i="6"/>
  <c r="J176" i="6"/>
  <c r="I176" i="6"/>
  <c r="R176" i="6"/>
  <c r="N176" i="6"/>
  <c r="K176" i="6"/>
  <c r="S176" i="6"/>
  <c r="T176" i="6" s="1"/>
  <c r="U176" i="6" s="1"/>
  <c r="O176" i="6"/>
  <c r="R76" i="6"/>
  <c r="F76" i="6"/>
  <c r="K76" i="6"/>
  <c r="N76" i="6"/>
  <c r="S76" i="6"/>
  <c r="T76" i="6" s="1"/>
  <c r="U76" i="6" s="1"/>
  <c r="I76" i="6"/>
  <c r="J76" i="6"/>
  <c r="H76" i="6"/>
  <c r="D76" i="6"/>
  <c r="O76" i="6"/>
  <c r="AV29" i="3"/>
  <c r="B29" i="3"/>
  <c r="AT29" i="3"/>
  <c r="C30" i="3"/>
  <c r="AK29" i="3"/>
  <c r="AO29" i="3"/>
  <c r="AF29" i="3"/>
  <c r="AL29" i="3"/>
  <c r="AR29" i="3"/>
  <c r="AP29" i="3"/>
  <c r="AW29" i="3"/>
  <c r="AQ29" i="3"/>
  <c r="AM29" i="3"/>
  <c r="AN29" i="3"/>
  <c r="AJ29" i="3"/>
  <c r="AU29" i="3"/>
  <c r="M528" i="6"/>
  <c r="M428" i="6"/>
  <c r="M678" i="6"/>
  <c r="M78" i="6"/>
  <c r="M178" i="6"/>
  <c r="M328" i="6"/>
  <c r="M228" i="6"/>
  <c r="M478" i="6"/>
  <c r="M28" i="6"/>
  <c r="M728" i="6"/>
  <c r="M778" i="6"/>
  <c r="M378" i="6"/>
  <c r="M628" i="6"/>
  <c r="M278" i="6"/>
  <c r="M828" i="6"/>
  <c r="M578" i="6"/>
  <c r="M128" i="6"/>
  <c r="AE327" i="6"/>
  <c r="AE427" i="6"/>
  <c r="AE527" i="6"/>
  <c r="I36" i="2"/>
  <c r="G36" i="2"/>
  <c r="D37" i="2"/>
  <c r="E36" i="2"/>
  <c r="C36" i="2"/>
  <c r="F36" i="2"/>
  <c r="L728" i="6"/>
  <c r="L178" i="6"/>
  <c r="L828" i="6"/>
  <c r="L628" i="6"/>
  <c r="L28" i="6"/>
  <c r="L578" i="6"/>
  <c r="L378" i="6"/>
  <c r="L478" i="6"/>
  <c r="L778" i="6"/>
  <c r="L428" i="6"/>
  <c r="L128" i="6"/>
  <c r="L328" i="6"/>
  <c r="L528" i="6"/>
  <c r="L228" i="6"/>
  <c r="L278" i="6"/>
  <c r="L678" i="6"/>
  <c r="L78" i="6"/>
  <c r="D726" i="6"/>
  <c r="O726" i="6"/>
  <c r="F726" i="6"/>
  <c r="J726" i="6"/>
  <c r="K726" i="6"/>
  <c r="R726" i="6"/>
  <c r="H726" i="6"/>
  <c r="S726" i="6"/>
  <c r="T726" i="6" s="1"/>
  <c r="U726" i="6" s="1"/>
  <c r="I726" i="6"/>
  <c r="N726" i="6"/>
  <c r="AE177" i="6"/>
  <c r="AE677" i="6"/>
  <c r="AE477" i="6"/>
  <c r="AE777" i="6"/>
  <c r="AE27" i="6"/>
  <c r="R126" i="6"/>
  <c r="D126" i="6"/>
  <c r="S126" i="6"/>
  <c r="T126" i="6" s="1"/>
  <c r="U126" i="6" s="1"/>
  <c r="F126" i="6"/>
  <c r="H126" i="6"/>
  <c r="K126" i="6"/>
  <c r="I126" i="6"/>
  <c r="J126" i="6"/>
  <c r="O126" i="6"/>
  <c r="N126" i="6"/>
  <c r="AU35" i="2"/>
  <c r="BC35" i="2"/>
  <c r="AZ35" i="2"/>
  <c r="AM35" i="2"/>
  <c r="AT35" i="2"/>
  <c r="AR35" i="2"/>
  <c r="AO35" i="2"/>
  <c r="AP35" i="2"/>
  <c r="AV35" i="2"/>
  <c r="AX35" i="2"/>
  <c r="AQ35" i="2"/>
  <c r="AS35" i="2"/>
  <c r="AW35" i="2"/>
  <c r="AY35" i="2"/>
  <c r="BA35" i="2"/>
  <c r="BB35" i="2"/>
  <c r="AN35" i="2"/>
  <c r="I826" i="6"/>
  <c r="N826" i="6"/>
  <c r="O826" i="6"/>
  <c r="K826" i="6"/>
  <c r="S826" i="6"/>
  <c r="T826" i="6" s="1"/>
  <c r="U826" i="6" s="1"/>
  <c r="R826" i="6"/>
  <c r="H826" i="6"/>
  <c r="F826" i="6"/>
  <c r="J826" i="6"/>
  <c r="D826" i="6"/>
  <c r="K376" i="6"/>
  <c r="D376" i="6"/>
  <c r="H376" i="6"/>
  <c r="I376" i="6"/>
  <c r="F376" i="6"/>
  <c r="S376" i="6"/>
  <c r="T376" i="6" s="1"/>
  <c r="U376" i="6" s="1"/>
  <c r="R376" i="6"/>
  <c r="O376" i="6"/>
  <c r="N376" i="6"/>
  <c r="J376" i="6"/>
  <c r="AE577" i="6"/>
  <c r="AE727" i="6"/>
  <c r="AE627" i="6"/>
  <c r="AE827" i="6"/>
  <c r="S277" i="6" l="1"/>
  <c r="T277" i="6" s="1"/>
  <c r="U277" i="6" s="1"/>
  <c r="K277" i="6"/>
  <c r="J277" i="6"/>
  <c r="R277" i="6"/>
  <c r="H277" i="6"/>
  <c r="N277" i="6"/>
  <c r="F277" i="6"/>
  <c r="O277" i="6"/>
  <c r="D277" i="6"/>
  <c r="AE328" i="6"/>
  <c r="F328" i="6" s="1"/>
  <c r="I127" i="6"/>
  <c r="J127" i="6"/>
  <c r="I77" i="6"/>
  <c r="K127" i="6"/>
  <c r="H127" i="6"/>
  <c r="R127" i="6"/>
  <c r="I377" i="6"/>
  <c r="K377" i="6"/>
  <c r="O77" i="6"/>
  <c r="S127" i="6"/>
  <c r="T127" i="6" s="1"/>
  <c r="U127" i="6" s="1"/>
  <c r="N127" i="6"/>
  <c r="O127" i="6"/>
  <c r="R77" i="6"/>
  <c r="D77" i="6"/>
  <c r="K77" i="6"/>
  <c r="AE428" i="6"/>
  <c r="R428" i="6" s="1"/>
  <c r="F77" i="6"/>
  <c r="H77" i="6"/>
  <c r="D127" i="6"/>
  <c r="AE478" i="6"/>
  <c r="S478" i="6" s="1"/>
  <c r="T478" i="6" s="1"/>
  <c r="U478" i="6" s="1"/>
  <c r="AE628" i="6"/>
  <c r="O628" i="6" s="1"/>
  <c r="N77" i="6"/>
  <c r="S77" i="6"/>
  <c r="T77" i="6" s="1"/>
  <c r="U77" i="6" s="1"/>
  <c r="N377" i="6"/>
  <c r="D377" i="6"/>
  <c r="AE228" i="6"/>
  <c r="D228" i="6" s="1"/>
  <c r="AE578" i="6"/>
  <c r="D578" i="6" s="1"/>
  <c r="AE178" i="6"/>
  <c r="I178" i="6" s="1"/>
  <c r="R377" i="6"/>
  <c r="H377" i="6"/>
  <c r="S377" i="6"/>
  <c r="T377" i="6" s="1"/>
  <c r="U377" i="6" s="1"/>
  <c r="AE678" i="6"/>
  <c r="S678" i="6" s="1"/>
  <c r="T678" i="6" s="1"/>
  <c r="U678" i="6" s="1"/>
  <c r="F377" i="6"/>
  <c r="O377" i="6"/>
  <c r="AE128" i="6"/>
  <c r="K128" i="6" s="1"/>
  <c r="AE828" i="6"/>
  <c r="I828" i="6" s="1"/>
  <c r="F627" i="6"/>
  <c r="D627" i="6"/>
  <c r="S627" i="6"/>
  <c r="T627" i="6" s="1"/>
  <c r="U627" i="6" s="1"/>
  <c r="K627" i="6"/>
  <c r="J627" i="6"/>
  <c r="I627" i="6"/>
  <c r="O627" i="6"/>
  <c r="N627" i="6"/>
  <c r="H627" i="6"/>
  <c r="R627" i="6"/>
  <c r="I577" i="6"/>
  <c r="J577" i="6"/>
  <c r="R577" i="6"/>
  <c r="D577" i="6"/>
  <c r="H577" i="6"/>
  <c r="K577" i="6"/>
  <c r="S577" i="6"/>
  <c r="T577" i="6" s="1"/>
  <c r="U577" i="6" s="1"/>
  <c r="N577" i="6"/>
  <c r="F577" i="6"/>
  <c r="O577" i="6"/>
  <c r="K477" i="6"/>
  <c r="N477" i="6"/>
  <c r="S477" i="6"/>
  <c r="T477" i="6" s="1"/>
  <c r="U477" i="6" s="1"/>
  <c r="R477" i="6"/>
  <c r="H477" i="6"/>
  <c r="J477" i="6"/>
  <c r="D477" i="6"/>
  <c r="O477" i="6"/>
  <c r="F477" i="6"/>
  <c r="I477" i="6"/>
  <c r="L179" i="6"/>
  <c r="L229" i="6"/>
  <c r="L79" i="6"/>
  <c r="L479" i="6"/>
  <c r="L529" i="6"/>
  <c r="L29" i="6"/>
  <c r="L729" i="6"/>
  <c r="L329" i="6"/>
  <c r="L279" i="6"/>
  <c r="L429" i="6"/>
  <c r="L829" i="6"/>
  <c r="L629" i="6"/>
  <c r="L679" i="6"/>
  <c r="L779" i="6"/>
  <c r="L129" i="6"/>
  <c r="L379" i="6"/>
  <c r="L579" i="6"/>
  <c r="J527" i="6"/>
  <c r="S527" i="6"/>
  <c r="T527" i="6" s="1"/>
  <c r="U527" i="6" s="1"/>
  <c r="R527" i="6"/>
  <c r="I527" i="6"/>
  <c r="H527" i="6"/>
  <c r="D527" i="6"/>
  <c r="N527" i="6"/>
  <c r="K527" i="6"/>
  <c r="F527" i="6"/>
  <c r="O527" i="6"/>
  <c r="AK30" i="3"/>
  <c r="AP30" i="3"/>
  <c r="AL30" i="3"/>
  <c r="AM30" i="3"/>
  <c r="AQ30" i="3"/>
  <c r="AV30" i="3"/>
  <c r="AW30" i="3"/>
  <c r="AU30" i="3"/>
  <c r="B30" i="3"/>
  <c r="AO30" i="3"/>
  <c r="AJ30" i="3"/>
  <c r="AT30" i="3"/>
  <c r="AR30" i="3"/>
  <c r="AN30" i="3"/>
  <c r="AF30" i="3"/>
  <c r="C31" i="3"/>
  <c r="F227" i="6"/>
  <c r="I227" i="6"/>
  <c r="S227" i="6"/>
  <c r="T227" i="6" s="1"/>
  <c r="U227" i="6" s="1"/>
  <c r="R227" i="6"/>
  <c r="O227" i="6"/>
  <c r="D227" i="6"/>
  <c r="K227" i="6"/>
  <c r="N227" i="6"/>
  <c r="J227" i="6"/>
  <c r="H227" i="6"/>
  <c r="S827" i="6"/>
  <c r="T827" i="6" s="1"/>
  <c r="U827" i="6" s="1"/>
  <c r="R827" i="6"/>
  <c r="N827" i="6"/>
  <c r="J827" i="6"/>
  <c r="O827" i="6"/>
  <c r="K827" i="6"/>
  <c r="I827" i="6"/>
  <c r="D827" i="6"/>
  <c r="F827" i="6"/>
  <c r="H827" i="6"/>
  <c r="J677" i="6"/>
  <c r="K677" i="6"/>
  <c r="H677" i="6"/>
  <c r="O677" i="6"/>
  <c r="D677" i="6"/>
  <c r="N677" i="6"/>
  <c r="S677" i="6"/>
  <c r="T677" i="6" s="1"/>
  <c r="U677" i="6" s="1"/>
  <c r="F677" i="6"/>
  <c r="I677" i="6"/>
  <c r="R677" i="6"/>
  <c r="AE78" i="6"/>
  <c r="AE528" i="6"/>
  <c r="AE778" i="6"/>
  <c r="AE28" i="6"/>
  <c r="AE728" i="6"/>
  <c r="F37" i="2"/>
  <c r="G37" i="2"/>
  <c r="D38" i="2"/>
  <c r="E37" i="2"/>
  <c r="I37" i="2"/>
  <c r="C37" i="2"/>
  <c r="H427" i="6"/>
  <c r="K427" i="6"/>
  <c r="J427" i="6"/>
  <c r="I427" i="6"/>
  <c r="R427" i="6"/>
  <c r="N427" i="6"/>
  <c r="S427" i="6"/>
  <c r="T427" i="6" s="1"/>
  <c r="U427" i="6" s="1"/>
  <c r="F427" i="6"/>
  <c r="D427" i="6"/>
  <c r="O427" i="6"/>
  <c r="K27" i="6"/>
  <c r="J27" i="6"/>
  <c r="H27" i="6"/>
  <c r="I27" i="6"/>
  <c r="F27" i="6"/>
  <c r="R27" i="6"/>
  <c r="S27" i="6"/>
  <c r="T27" i="6" s="1"/>
  <c r="U27" i="6" s="1"/>
  <c r="O27" i="6"/>
  <c r="D27" i="6"/>
  <c r="N27" i="6"/>
  <c r="R177" i="6"/>
  <c r="I177" i="6"/>
  <c r="S177" i="6"/>
  <c r="T177" i="6" s="1"/>
  <c r="U177" i="6" s="1"/>
  <c r="H177" i="6"/>
  <c r="J177" i="6"/>
  <c r="O177" i="6"/>
  <c r="D177" i="6"/>
  <c r="F177" i="6"/>
  <c r="K177" i="6"/>
  <c r="N177" i="6"/>
  <c r="M529" i="6"/>
  <c r="M779" i="6"/>
  <c r="M829" i="6"/>
  <c r="M479" i="6"/>
  <c r="M79" i="6"/>
  <c r="M429" i="6"/>
  <c r="M629" i="6"/>
  <c r="M729" i="6"/>
  <c r="M679" i="6"/>
  <c r="M379" i="6"/>
  <c r="M279" i="6"/>
  <c r="M29" i="6"/>
  <c r="M329" i="6"/>
  <c r="M179" i="6"/>
  <c r="M129" i="6"/>
  <c r="M579" i="6"/>
  <c r="M229" i="6"/>
  <c r="P179" i="6"/>
  <c r="Q179" i="6" s="1"/>
  <c r="P279" i="6"/>
  <c r="Q279" i="6" s="1"/>
  <c r="P729" i="6"/>
  <c r="Q729" i="6" s="1"/>
  <c r="P529" i="6"/>
  <c r="Q529" i="6" s="1"/>
  <c r="P829" i="6"/>
  <c r="Q829" i="6" s="1"/>
  <c r="P479" i="6"/>
  <c r="Q479" i="6" s="1"/>
  <c r="P79" i="6"/>
  <c r="Q79" i="6" s="1"/>
  <c r="P629" i="6"/>
  <c r="Q629" i="6" s="1"/>
  <c r="P379" i="6"/>
  <c r="Q379" i="6" s="1"/>
  <c r="P579" i="6"/>
  <c r="Q579" i="6" s="1"/>
  <c r="P29" i="6"/>
  <c r="Q29" i="6" s="1"/>
  <c r="P329" i="6"/>
  <c r="Q329" i="6" s="1"/>
  <c r="P129" i="6"/>
  <c r="Q129" i="6" s="1"/>
  <c r="P429" i="6"/>
  <c r="Q429" i="6" s="1"/>
  <c r="P229" i="6"/>
  <c r="Q229" i="6" s="1"/>
  <c r="P779" i="6"/>
  <c r="Q779" i="6" s="1"/>
  <c r="P679" i="6"/>
  <c r="Q679" i="6" s="1"/>
  <c r="I327" i="6"/>
  <c r="R327" i="6"/>
  <c r="N327" i="6"/>
  <c r="J327" i="6"/>
  <c r="F327" i="6"/>
  <c r="D327" i="6"/>
  <c r="H327" i="6"/>
  <c r="K327" i="6"/>
  <c r="S327" i="6"/>
  <c r="T327" i="6" s="1"/>
  <c r="U327" i="6" s="1"/>
  <c r="O327" i="6"/>
  <c r="R727" i="6"/>
  <c r="I727" i="6"/>
  <c r="H727" i="6"/>
  <c r="D727" i="6"/>
  <c r="F727" i="6"/>
  <c r="J727" i="6"/>
  <c r="O727" i="6"/>
  <c r="N727" i="6"/>
  <c r="K727" i="6"/>
  <c r="S727" i="6"/>
  <c r="T727" i="6" s="1"/>
  <c r="U727" i="6" s="1"/>
  <c r="K777" i="6"/>
  <c r="N777" i="6"/>
  <c r="R777" i="6"/>
  <c r="F777" i="6"/>
  <c r="D777" i="6"/>
  <c r="S777" i="6"/>
  <c r="T777" i="6" s="1"/>
  <c r="U777" i="6" s="1"/>
  <c r="J777" i="6"/>
  <c r="H777" i="6"/>
  <c r="I777" i="6"/>
  <c r="O777" i="6"/>
  <c r="AE278" i="6"/>
  <c r="AE378" i="6"/>
  <c r="BC36" i="2"/>
  <c r="AU36" i="2"/>
  <c r="BA36" i="2"/>
  <c r="AQ36" i="2"/>
  <c r="AZ36" i="2"/>
  <c r="AN36" i="2"/>
  <c r="AX36" i="2"/>
  <c r="AT36" i="2"/>
  <c r="AS36" i="2"/>
  <c r="AV36" i="2"/>
  <c r="AY36" i="2"/>
  <c r="AW36" i="2"/>
  <c r="AM36" i="2"/>
  <c r="AO36" i="2"/>
  <c r="AP36" i="2"/>
  <c r="AR36" i="2"/>
  <c r="BB36" i="2"/>
  <c r="N828" i="6" l="1"/>
  <c r="S328" i="6"/>
  <c r="T328" i="6" s="1"/>
  <c r="U328" i="6" s="1"/>
  <c r="N328" i="6"/>
  <c r="S128" i="6"/>
  <c r="T128" i="6" s="1"/>
  <c r="U128" i="6" s="1"/>
  <c r="J128" i="6"/>
  <c r="H628" i="6"/>
  <c r="I328" i="6"/>
  <c r="I128" i="6"/>
  <c r="R328" i="6"/>
  <c r="D328" i="6"/>
  <c r="K328" i="6"/>
  <c r="I428" i="6"/>
  <c r="O128" i="6"/>
  <c r="R128" i="6"/>
  <c r="H328" i="6"/>
  <c r="O328" i="6"/>
  <c r="J328" i="6"/>
  <c r="R628" i="6"/>
  <c r="I628" i="6"/>
  <c r="J428" i="6"/>
  <c r="R178" i="6"/>
  <c r="N678" i="6"/>
  <c r="K828" i="6"/>
  <c r="O478" i="6"/>
  <c r="R678" i="6"/>
  <c r="H178" i="6"/>
  <c r="R228" i="6"/>
  <c r="N228" i="6"/>
  <c r="J228" i="6"/>
  <c r="H228" i="6"/>
  <c r="F228" i="6"/>
  <c r="I228" i="6"/>
  <c r="S228" i="6"/>
  <c r="T228" i="6" s="1"/>
  <c r="U228" i="6" s="1"/>
  <c r="O228" i="6"/>
  <c r="R578" i="6"/>
  <c r="H578" i="6"/>
  <c r="S628" i="6"/>
  <c r="T628" i="6" s="1"/>
  <c r="U628" i="6" s="1"/>
  <c r="K628" i="6"/>
  <c r="J628" i="6"/>
  <c r="D628" i="6"/>
  <c r="N628" i="6"/>
  <c r="F628" i="6"/>
  <c r="S828" i="6"/>
  <c r="T828" i="6" s="1"/>
  <c r="U828" i="6" s="1"/>
  <c r="J478" i="6"/>
  <c r="H678" i="6"/>
  <c r="J578" i="6"/>
  <c r="H428" i="6"/>
  <c r="H478" i="6"/>
  <c r="F178" i="6"/>
  <c r="K578" i="6"/>
  <c r="R828" i="6"/>
  <c r="D828" i="6"/>
  <c r="H828" i="6"/>
  <c r="O678" i="6"/>
  <c r="N178" i="6"/>
  <c r="J178" i="6"/>
  <c r="O178" i="6"/>
  <c r="F428" i="6"/>
  <c r="S428" i="6"/>
  <c r="T428" i="6" s="1"/>
  <c r="U428" i="6" s="1"/>
  <c r="O428" i="6"/>
  <c r="O828" i="6"/>
  <c r="J828" i="6"/>
  <c r="D128" i="6"/>
  <c r="H128" i="6"/>
  <c r="N128" i="6"/>
  <c r="R478" i="6"/>
  <c r="D478" i="6"/>
  <c r="K678" i="6"/>
  <c r="J678" i="6"/>
  <c r="K178" i="6"/>
  <c r="S178" i="6"/>
  <c r="T178" i="6" s="1"/>
  <c r="U178" i="6" s="1"/>
  <c r="S578" i="6"/>
  <c r="T578" i="6" s="1"/>
  <c r="U578" i="6" s="1"/>
  <c r="O578" i="6"/>
  <c r="F578" i="6"/>
  <c r="D428" i="6"/>
  <c r="K428" i="6"/>
  <c r="I478" i="6"/>
  <c r="N478" i="6"/>
  <c r="F478" i="6"/>
  <c r="F678" i="6"/>
  <c r="D678" i="6"/>
  <c r="F828" i="6"/>
  <c r="F128" i="6"/>
  <c r="K478" i="6"/>
  <c r="I678" i="6"/>
  <c r="D178" i="6"/>
  <c r="N578" i="6"/>
  <c r="I578" i="6"/>
  <c r="N428" i="6"/>
  <c r="AE679" i="6"/>
  <c r="F679" i="6" s="1"/>
  <c r="AE529" i="6"/>
  <c r="O529" i="6" s="1"/>
  <c r="K228" i="6"/>
  <c r="AE329" i="6"/>
  <c r="N329" i="6" s="1"/>
  <c r="F38" i="2"/>
  <c r="D39" i="2"/>
  <c r="C38" i="2"/>
  <c r="G38" i="2"/>
  <c r="I38" i="2"/>
  <c r="E38" i="2"/>
  <c r="AE579" i="6"/>
  <c r="AE179" i="6"/>
  <c r="AZ37" i="2"/>
  <c r="BC37" i="2"/>
  <c r="AU37" i="2"/>
  <c r="AM37" i="2"/>
  <c r="AV37" i="2"/>
  <c r="AP37" i="2"/>
  <c r="BB37" i="2"/>
  <c r="AX37" i="2"/>
  <c r="BA37" i="2"/>
  <c r="AR37" i="2"/>
  <c r="AQ37" i="2"/>
  <c r="AW37" i="2"/>
  <c r="AT37" i="2"/>
  <c r="AY37" i="2"/>
  <c r="AO37" i="2"/>
  <c r="AS37" i="2"/>
  <c r="AN37" i="2"/>
  <c r="H778" i="6"/>
  <c r="N778" i="6"/>
  <c r="S778" i="6"/>
  <c r="T778" i="6" s="1"/>
  <c r="U778" i="6" s="1"/>
  <c r="R778" i="6"/>
  <c r="I778" i="6"/>
  <c r="F778" i="6"/>
  <c r="O778" i="6"/>
  <c r="K778" i="6"/>
  <c r="J778" i="6"/>
  <c r="D778" i="6"/>
  <c r="AE629" i="6"/>
  <c r="AE479" i="6"/>
  <c r="O378" i="6"/>
  <c r="N378" i="6"/>
  <c r="H378" i="6"/>
  <c r="R378" i="6"/>
  <c r="S378" i="6"/>
  <c r="T378" i="6" s="1"/>
  <c r="U378" i="6" s="1"/>
  <c r="K378" i="6"/>
  <c r="J378" i="6"/>
  <c r="F378" i="6"/>
  <c r="I378" i="6"/>
  <c r="D378" i="6"/>
  <c r="L280" i="6"/>
  <c r="L480" i="6"/>
  <c r="L330" i="6"/>
  <c r="L430" i="6"/>
  <c r="L230" i="6"/>
  <c r="L30" i="6"/>
  <c r="L780" i="6"/>
  <c r="L680" i="6"/>
  <c r="L580" i="6"/>
  <c r="L130" i="6"/>
  <c r="L380" i="6"/>
  <c r="L180" i="6"/>
  <c r="L730" i="6"/>
  <c r="L630" i="6"/>
  <c r="L530" i="6"/>
  <c r="L80" i="6"/>
  <c r="L830" i="6"/>
  <c r="F728" i="6"/>
  <c r="O728" i="6"/>
  <c r="N728" i="6"/>
  <c r="D728" i="6"/>
  <c r="H728" i="6"/>
  <c r="S728" i="6"/>
  <c r="T728" i="6" s="1"/>
  <c r="U728" i="6" s="1"/>
  <c r="J728" i="6"/>
  <c r="K728" i="6"/>
  <c r="R728" i="6"/>
  <c r="I728" i="6"/>
  <c r="K78" i="6"/>
  <c r="H78" i="6"/>
  <c r="O78" i="6"/>
  <c r="J78" i="6"/>
  <c r="F78" i="6"/>
  <c r="N78" i="6"/>
  <c r="I78" i="6"/>
  <c r="D78" i="6"/>
  <c r="R78" i="6"/>
  <c r="S78" i="6"/>
  <c r="T78" i="6" s="1"/>
  <c r="U78" i="6" s="1"/>
  <c r="AE779" i="6"/>
  <c r="AE429" i="6"/>
  <c r="AE29" i="6"/>
  <c r="AE229" i="6"/>
  <c r="I28" i="6"/>
  <c r="R28" i="6"/>
  <c r="J28" i="6"/>
  <c r="S28" i="6"/>
  <c r="T28" i="6" s="1"/>
  <c r="U28" i="6" s="1"/>
  <c r="N28" i="6"/>
  <c r="F28" i="6"/>
  <c r="H28" i="6"/>
  <c r="D28" i="6"/>
  <c r="O28" i="6"/>
  <c r="K28" i="6"/>
  <c r="AE279" i="6"/>
  <c r="P730" i="6"/>
  <c r="Q730" i="6" s="1"/>
  <c r="P680" i="6"/>
  <c r="Q680" i="6" s="1"/>
  <c r="P230" i="6"/>
  <c r="Q230" i="6" s="1"/>
  <c r="P580" i="6"/>
  <c r="Q580" i="6" s="1"/>
  <c r="P530" i="6"/>
  <c r="Q530" i="6" s="1"/>
  <c r="P630" i="6"/>
  <c r="Q630" i="6" s="1"/>
  <c r="P30" i="6"/>
  <c r="Q30" i="6" s="1"/>
  <c r="P330" i="6"/>
  <c r="Q330" i="6" s="1"/>
  <c r="P80" i="6"/>
  <c r="Q80" i="6" s="1"/>
  <c r="P430" i="6"/>
  <c r="Q430" i="6" s="1"/>
  <c r="P830" i="6"/>
  <c r="Q830" i="6" s="1"/>
  <c r="P780" i="6"/>
  <c r="Q780" i="6" s="1"/>
  <c r="P480" i="6"/>
  <c r="Q480" i="6" s="1"/>
  <c r="P180" i="6"/>
  <c r="Q180" i="6" s="1"/>
  <c r="P380" i="6"/>
  <c r="Q380" i="6" s="1"/>
  <c r="P130" i="6"/>
  <c r="Q130" i="6" s="1"/>
  <c r="P280" i="6"/>
  <c r="Q280" i="6" s="1"/>
  <c r="AE379" i="6"/>
  <c r="H278" i="6"/>
  <c r="S278" i="6"/>
  <c r="T278" i="6" s="1"/>
  <c r="U278" i="6" s="1"/>
  <c r="J278" i="6"/>
  <c r="R278" i="6"/>
  <c r="N278" i="6"/>
  <c r="F278" i="6"/>
  <c r="K278" i="6"/>
  <c r="O278" i="6"/>
  <c r="D278" i="6"/>
  <c r="I278" i="6"/>
  <c r="M280" i="6"/>
  <c r="M180" i="6"/>
  <c r="M730" i="6"/>
  <c r="M830" i="6"/>
  <c r="M330" i="6"/>
  <c r="M430" i="6"/>
  <c r="M530" i="6"/>
  <c r="M30" i="6"/>
  <c r="M230" i="6"/>
  <c r="M780" i="6"/>
  <c r="M580" i="6"/>
  <c r="M480" i="6"/>
  <c r="M380" i="6"/>
  <c r="M630" i="6"/>
  <c r="M680" i="6"/>
  <c r="M130" i="6"/>
  <c r="M80" i="6"/>
  <c r="K528" i="6"/>
  <c r="H528" i="6"/>
  <c r="R528" i="6"/>
  <c r="F528" i="6"/>
  <c r="D528" i="6"/>
  <c r="N528" i="6"/>
  <c r="O528" i="6"/>
  <c r="I528" i="6"/>
  <c r="J528" i="6"/>
  <c r="S528" i="6"/>
  <c r="T528" i="6" s="1"/>
  <c r="U528" i="6" s="1"/>
  <c r="AK31" i="3"/>
  <c r="AJ31" i="3"/>
  <c r="AN31" i="3"/>
  <c r="AR31" i="3"/>
  <c r="AL31" i="3"/>
  <c r="AU31" i="3"/>
  <c r="AT31" i="3"/>
  <c r="AW31" i="3"/>
  <c r="AM31" i="3"/>
  <c r="C32" i="3"/>
  <c r="B31" i="3"/>
  <c r="AP31" i="3"/>
  <c r="AV31" i="3"/>
  <c r="AF31" i="3"/>
  <c r="AO31" i="3"/>
  <c r="AQ31" i="3"/>
  <c r="AE129" i="6"/>
  <c r="AE829" i="6"/>
  <c r="AE729" i="6"/>
  <c r="AE79" i="6"/>
  <c r="O329" i="6" l="1"/>
  <c r="H679" i="6"/>
  <c r="O679" i="6"/>
  <c r="F329" i="6"/>
  <c r="S679" i="6"/>
  <c r="T679" i="6" s="1"/>
  <c r="U679" i="6" s="1"/>
  <c r="N679" i="6"/>
  <c r="D679" i="6"/>
  <c r="R679" i="6"/>
  <c r="I679" i="6"/>
  <c r="K679" i="6"/>
  <c r="S529" i="6"/>
  <c r="T529" i="6" s="1"/>
  <c r="U529" i="6" s="1"/>
  <c r="J529" i="6"/>
  <c r="N529" i="6"/>
  <c r="H529" i="6"/>
  <c r="K329" i="6"/>
  <c r="H329" i="6"/>
  <c r="J329" i="6"/>
  <c r="S329" i="6"/>
  <c r="T329" i="6" s="1"/>
  <c r="U329" i="6" s="1"/>
  <c r="I329" i="6"/>
  <c r="D329" i="6"/>
  <c r="R329" i="6"/>
  <c r="D529" i="6"/>
  <c r="K529" i="6"/>
  <c r="R529" i="6"/>
  <c r="J679" i="6"/>
  <c r="AE780" i="6"/>
  <c r="F780" i="6" s="1"/>
  <c r="I529" i="6"/>
  <c r="F529" i="6"/>
  <c r="H829" i="6"/>
  <c r="J829" i="6"/>
  <c r="F829" i="6"/>
  <c r="D829" i="6"/>
  <c r="K829" i="6"/>
  <c r="S829" i="6"/>
  <c r="T829" i="6" s="1"/>
  <c r="U829" i="6" s="1"/>
  <c r="I829" i="6"/>
  <c r="R829" i="6"/>
  <c r="O829" i="6"/>
  <c r="N829" i="6"/>
  <c r="AV32" i="3"/>
  <c r="AL32" i="3"/>
  <c r="AQ32" i="3"/>
  <c r="AM32" i="3"/>
  <c r="C33" i="3"/>
  <c r="B32" i="3"/>
  <c r="AJ32" i="3"/>
  <c r="AK32" i="3"/>
  <c r="AO32" i="3"/>
  <c r="AP32" i="3"/>
  <c r="AF32" i="3"/>
  <c r="AT32" i="3"/>
  <c r="AU32" i="3"/>
  <c r="AW32" i="3"/>
  <c r="AR32" i="3"/>
  <c r="AN32" i="3"/>
  <c r="S79" i="6"/>
  <c r="T79" i="6" s="1"/>
  <c r="U79" i="6" s="1"/>
  <c r="F79" i="6"/>
  <c r="R79" i="6"/>
  <c r="O79" i="6"/>
  <c r="K79" i="6"/>
  <c r="J79" i="6"/>
  <c r="H79" i="6"/>
  <c r="I79" i="6"/>
  <c r="D79" i="6"/>
  <c r="N79" i="6"/>
  <c r="I429" i="6"/>
  <c r="J429" i="6"/>
  <c r="R429" i="6"/>
  <c r="D429" i="6"/>
  <c r="H429" i="6"/>
  <c r="K429" i="6"/>
  <c r="S429" i="6"/>
  <c r="T429" i="6" s="1"/>
  <c r="U429" i="6" s="1"/>
  <c r="N429" i="6"/>
  <c r="F429" i="6"/>
  <c r="O429" i="6"/>
  <c r="AE530" i="6"/>
  <c r="AE380" i="6"/>
  <c r="AE330" i="6"/>
  <c r="P31" i="6"/>
  <c r="Q31" i="6" s="1"/>
  <c r="P731" i="6"/>
  <c r="Q731" i="6" s="1"/>
  <c r="P481" i="6"/>
  <c r="Q481" i="6" s="1"/>
  <c r="P81" i="6"/>
  <c r="Q81" i="6" s="1"/>
  <c r="P231" i="6"/>
  <c r="Q231" i="6" s="1"/>
  <c r="P531" i="6"/>
  <c r="Q531" i="6" s="1"/>
  <c r="P781" i="6"/>
  <c r="Q781" i="6" s="1"/>
  <c r="P381" i="6"/>
  <c r="Q381" i="6" s="1"/>
  <c r="P431" i="6"/>
  <c r="Q431" i="6" s="1"/>
  <c r="P131" i="6"/>
  <c r="Q131" i="6" s="1"/>
  <c r="P831" i="6"/>
  <c r="Q831" i="6" s="1"/>
  <c r="P281" i="6"/>
  <c r="Q281" i="6" s="1"/>
  <c r="P581" i="6"/>
  <c r="Q581" i="6" s="1"/>
  <c r="P631" i="6"/>
  <c r="Q631" i="6" s="1"/>
  <c r="P181" i="6"/>
  <c r="Q181" i="6" s="1"/>
  <c r="P331" i="6"/>
  <c r="Q331" i="6" s="1"/>
  <c r="P681" i="6"/>
  <c r="Q681" i="6" s="1"/>
  <c r="S729" i="6"/>
  <c r="T729" i="6" s="1"/>
  <c r="U729" i="6" s="1"/>
  <c r="O729" i="6"/>
  <c r="H729" i="6"/>
  <c r="R729" i="6"/>
  <c r="K729" i="6"/>
  <c r="D729" i="6"/>
  <c r="F729" i="6"/>
  <c r="N729" i="6"/>
  <c r="I729" i="6"/>
  <c r="J729" i="6"/>
  <c r="J279" i="6"/>
  <c r="R279" i="6"/>
  <c r="S279" i="6"/>
  <c r="T279" i="6" s="1"/>
  <c r="U279" i="6" s="1"/>
  <c r="F279" i="6"/>
  <c r="D279" i="6"/>
  <c r="I279" i="6"/>
  <c r="H279" i="6"/>
  <c r="O279" i="6"/>
  <c r="K279" i="6"/>
  <c r="N279" i="6"/>
  <c r="J779" i="6"/>
  <c r="H779" i="6"/>
  <c r="D779" i="6"/>
  <c r="O779" i="6"/>
  <c r="N779" i="6"/>
  <c r="S779" i="6"/>
  <c r="T779" i="6" s="1"/>
  <c r="U779" i="6" s="1"/>
  <c r="I779" i="6"/>
  <c r="F779" i="6"/>
  <c r="K779" i="6"/>
  <c r="R779" i="6"/>
  <c r="AE630" i="6"/>
  <c r="AE130" i="6"/>
  <c r="AE30" i="6"/>
  <c r="AE480" i="6"/>
  <c r="F479" i="6"/>
  <c r="D479" i="6"/>
  <c r="R479" i="6"/>
  <c r="O479" i="6"/>
  <c r="H479" i="6"/>
  <c r="I479" i="6"/>
  <c r="N479" i="6"/>
  <c r="J479" i="6"/>
  <c r="K479" i="6"/>
  <c r="S479" i="6"/>
  <c r="T479" i="6" s="1"/>
  <c r="U479" i="6" s="1"/>
  <c r="N579" i="6"/>
  <c r="H579" i="6"/>
  <c r="R579" i="6"/>
  <c r="D579" i="6"/>
  <c r="J579" i="6"/>
  <c r="O579" i="6"/>
  <c r="S579" i="6"/>
  <c r="T579" i="6" s="1"/>
  <c r="U579" i="6" s="1"/>
  <c r="I579" i="6"/>
  <c r="K579" i="6"/>
  <c r="F579" i="6"/>
  <c r="BC38" i="2"/>
  <c r="AU38" i="2"/>
  <c r="AT38" i="2"/>
  <c r="AY38" i="2"/>
  <c r="AS38" i="2"/>
  <c r="AP38" i="2"/>
  <c r="AR38" i="2"/>
  <c r="AZ38" i="2"/>
  <c r="AN38" i="2"/>
  <c r="AX38" i="2"/>
  <c r="AM38" i="2"/>
  <c r="BB38" i="2"/>
  <c r="AW38" i="2"/>
  <c r="AV38" i="2"/>
  <c r="BA38" i="2"/>
  <c r="AO38" i="2"/>
  <c r="AQ38" i="2"/>
  <c r="I229" i="6"/>
  <c r="S229" i="6"/>
  <c r="T229" i="6" s="1"/>
  <c r="U229" i="6" s="1"/>
  <c r="R229" i="6"/>
  <c r="D229" i="6"/>
  <c r="O229" i="6"/>
  <c r="F229" i="6"/>
  <c r="N229" i="6"/>
  <c r="K229" i="6"/>
  <c r="H229" i="6"/>
  <c r="J229" i="6"/>
  <c r="AE830" i="6"/>
  <c r="AE730" i="6"/>
  <c r="AE580" i="6"/>
  <c r="AE230" i="6"/>
  <c r="AE280" i="6"/>
  <c r="F629" i="6"/>
  <c r="J629" i="6"/>
  <c r="S629" i="6"/>
  <c r="T629" i="6" s="1"/>
  <c r="U629" i="6" s="1"/>
  <c r="O629" i="6"/>
  <c r="K629" i="6"/>
  <c r="I629" i="6"/>
  <c r="H629" i="6"/>
  <c r="R629" i="6"/>
  <c r="D629" i="6"/>
  <c r="N629" i="6"/>
  <c r="N179" i="6"/>
  <c r="O179" i="6"/>
  <c r="S179" i="6"/>
  <c r="T179" i="6" s="1"/>
  <c r="U179" i="6" s="1"/>
  <c r="D179" i="6"/>
  <c r="I179" i="6"/>
  <c r="F179" i="6"/>
  <c r="H179" i="6"/>
  <c r="R179" i="6"/>
  <c r="J179" i="6"/>
  <c r="K179" i="6"/>
  <c r="L731" i="6"/>
  <c r="L381" i="6"/>
  <c r="L281" i="6"/>
  <c r="L531" i="6"/>
  <c r="L81" i="6"/>
  <c r="L231" i="6"/>
  <c r="L831" i="6"/>
  <c r="L181" i="6"/>
  <c r="L481" i="6"/>
  <c r="L631" i="6"/>
  <c r="L331" i="6"/>
  <c r="L581" i="6"/>
  <c r="L131" i="6"/>
  <c r="L431" i="6"/>
  <c r="L31" i="6"/>
  <c r="L681" i="6"/>
  <c r="L781" i="6"/>
  <c r="D40" i="2"/>
  <c r="E39" i="2"/>
  <c r="I39" i="2"/>
  <c r="G39" i="2"/>
  <c r="F39" i="2"/>
  <c r="C39" i="2"/>
  <c r="R129" i="6"/>
  <c r="K129" i="6"/>
  <c r="D129" i="6"/>
  <c r="I129" i="6"/>
  <c r="F129" i="6"/>
  <c r="H129" i="6"/>
  <c r="N129" i="6"/>
  <c r="O129" i="6"/>
  <c r="J129" i="6"/>
  <c r="S129" i="6"/>
  <c r="T129" i="6" s="1"/>
  <c r="U129" i="6" s="1"/>
  <c r="K379" i="6"/>
  <c r="D379" i="6"/>
  <c r="O379" i="6"/>
  <c r="S379" i="6"/>
  <c r="T379" i="6" s="1"/>
  <c r="U379" i="6" s="1"/>
  <c r="J379" i="6"/>
  <c r="N379" i="6"/>
  <c r="I379" i="6"/>
  <c r="H379" i="6"/>
  <c r="R379" i="6"/>
  <c r="F379" i="6"/>
  <c r="J29" i="6"/>
  <c r="N29" i="6"/>
  <c r="I29" i="6"/>
  <c r="S29" i="6"/>
  <c r="T29" i="6" s="1"/>
  <c r="U29" i="6" s="1"/>
  <c r="H29" i="6"/>
  <c r="K29" i="6"/>
  <c r="O29" i="6"/>
  <c r="F29" i="6"/>
  <c r="D29" i="6"/>
  <c r="R29" i="6"/>
  <c r="AE80" i="6"/>
  <c r="AE180" i="6"/>
  <c r="AE680" i="6"/>
  <c r="AE430" i="6"/>
  <c r="M31" i="6"/>
  <c r="M531" i="6"/>
  <c r="M781" i="6"/>
  <c r="M831" i="6"/>
  <c r="M481" i="6"/>
  <c r="M431" i="6"/>
  <c r="M131" i="6"/>
  <c r="M631" i="6"/>
  <c r="M181" i="6"/>
  <c r="M81" i="6"/>
  <c r="M281" i="6"/>
  <c r="M381" i="6"/>
  <c r="M231" i="6"/>
  <c r="M331" i="6"/>
  <c r="M581" i="6"/>
  <c r="M681" i="6"/>
  <c r="M731" i="6"/>
  <c r="K780" i="6" l="1"/>
  <c r="I780" i="6"/>
  <c r="N780" i="6"/>
  <c r="J780" i="6"/>
  <c r="R780" i="6"/>
  <c r="H780" i="6"/>
  <c r="S780" i="6"/>
  <c r="T780" i="6" s="1"/>
  <c r="U780" i="6" s="1"/>
  <c r="AE531" i="6"/>
  <c r="R531" i="6" s="1"/>
  <c r="AE781" i="6"/>
  <c r="N781" i="6" s="1"/>
  <c r="AE81" i="6"/>
  <c r="F81" i="6" s="1"/>
  <c r="AE181" i="6"/>
  <c r="S181" i="6" s="1"/>
  <c r="T181" i="6" s="1"/>
  <c r="U181" i="6" s="1"/>
  <c r="D780" i="6"/>
  <c r="O780" i="6"/>
  <c r="AE131" i="6"/>
  <c r="O131" i="6" s="1"/>
  <c r="AE481" i="6"/>
  <c r="H481" i="6" s="1"/>
  <c r="AE731" i="6"/>
  <c r="K731" i="6" s="1"/>
  <c r="R430" i="6"/>
  <c r="O430" i="6"/>
  <c r="H430" i="6"/>
  <c r="F430" i="6"/>
  <c r="I430" i="6"/>
  <c r="J430" i="6"/>
  <c r="S430" i="6"/>
  <c r="T430" i="6" s="1"/>
  <c r="U430" i="6" s="1"/>
  <c r="D430" i="6"/>
  <c r="N430" i="6"/>
  <c r="K430" i="6"/>
  <c r="O730" i="6"/>
  <c r="K730" i="6"/>
  <c r="F730" i="6"/>
  <c r="H730" i="6"/>
  <c r="S730" i="6"/>
  <c r="T730" i="6" s="1"/>
  <c r="U730" i="6" s="1"/>
  <c r="J730" i="6"/>
  <c r="R730" i="6"/>
  <c r="N730" i="6"/>
  <c r="I730" i="6"/>
  <c r="D730" i="6"/>
  <c r="D630" i="6"/>
  <c r="J630" i="6"/>
  <c r="N630" i="6"/>
  <c r="H630" i="6"/>
  <c r="S630" i="6"/>
  <c r="T630" i="6" s="1"/>
  <c r="U630" i="6" s="1"/>
  <c r="I630" i="6"/>
  <c r="F630" i="6"/>
  <c r="K630" i="6"/>
  <c r="O630" i="6"/>
  <c r="R630" i="6"/>
  <c r="AE681" i="6"/>
  <c r="D280" i="6"/>
  <c r="R280" i="6"/>
  <c r="H280" i="6"/>
  <c r="K280" i="6"/>
  <c r="F280" i="6"/>
  <c r="S280" i="6"/>
  <c r="T280" i="6" s="1"/>
  <c r="U280" i="6" s="1"/>
  <c r="I280" i="6"/>
  <c r="N280" i="6"/>
  <c r="O280" i="6"/>
  <c r="J280" i="6"/>
  <c r="F80" i="6"/>
  <c r="I80" i="6"/>
  <c r="J80" i="6"/>
  <c r="O80" i="6"/>
  <c r="N80" i="6"/>
  <c r="R80" i="6"/>
  <c r="S80" i="6"/>
  <c r="T80" i="6" s="1"/>
  <c r="U80" i="6" s="1"/>
  <c r="K80" i="6"/>
  <c r="D80" i="6"/>
  <c r="H80" i="6"/>
  <c r="M282" i="6"/>
  <c r="M832" i="6"/>
  <c r="M632" i="6"/>
  <c r="M182" i="6"/>
  <c r="M82" i="6"/>
  <c r="M532" i="6"/>
  <c r="M732" i="6"/>
  <c r="M332" i="6"/>
  <c r="M382" i="6"/>
  <c r="M32" i="6"/>
  <c r="M682" i="6"/>
  <c r="M232" i="6"/>
  <c r="M782" i="6"/>
  <c r="M432" i="6"/>
  <c r="M482" i="6"/>
  <c r="M132" i="6"/>
  <c r="M582" i="6"/>
  <c r="D41" i="2"/>
  <c r="F40" i="2"/>
  <c r="C40" i="2"/>
  <c r="E40" i="2"/>
  <c r="I40" i="2"/>
  <c r="G40" i="2"/>
  <c r="AE431" i="6"/>
  <c r="AE631" i="6"/>
  <c r="AE231" i="6"/>
  <c r="AE381" i="6"/>
  <c r="D580" i="6"/>
  <c r="K580" i="6"/>
  <c r="F580" i="6"/>
  <c r="S580" i="6"/>
  <c r="T580" i="6" s="1"/>
  <c r="U580" i="6" s="1"/>
  <c r="H580" i="6"/>
  <c r="J580" i="6"/>
  <c r="I580" i="6"/>
  <c r="N580" i="6"/>
  <c r="R580" i="6"/>
  <c r="O580" i="6"/>
  <c r="O130" i="6"/>
  <c r="F130" i="6"/>
  <c r="S130" i="6"/>
  <c r="T130" i="6" s="1"/>
  <c r="U130" i="6" s="1"/>
  <c r="K130" i="6"/>
  <c r="D130" i="6"/>
  <c r="I130" i="6"/>
  <c r="H130" i="6"/>
  <c r="J130" i="6"/>
  <c r="R130" i="6"/>
  <c r="N130" i="6"/>
  <c r="F380" i="6"/>
  <c r="S380" i="6"/>
  <c r="T380" i="6" s="1"/>
  <c r="U380" i="6" s="1"/>
  <c r="I380" i="6"/>
  <c r="R380" i="6"/>
  <c r="H380" i="6"/>
  <c r="N380" i="6"/>
  <c r="D380" i="6"/>
  <c r="J380" i="6"/>
  <c r="O380" i="6"/>
  <c r="K380" i="6"/>
  <c r="P282" i="6"/>
  <c r="Q282" i="6" s="1"/>
  <c r="P532" i="6"/>
  <c r="Q532" i="6" s="1"/>
  <c r="P632" i="6"/>
  <c r="Q632" i="6" s="1"/>
  <c r="P82" i="6"/>
  <c r="Q82" i="6" s="1"/>
  <c r="P332" i="6"/>
  <c r="Q332" i="6" s="1"/>
  <c r="P732" i="6"/>
  <c r="Q732" i="6" s="1"/>
  <c r="P182" i="6"/>
  <c r="Q182" i="6" s="1"/>
  <c r="P782" i="6"/>
  <c r="Q782" i="6" s="1"/>
  <c r="P832" i="6"/>
  <c r="Q832" i="6" s="1"/>
  <c r="P382" i="6"/>
  <c r="Q382" i="6" s="1"/>
  <c r="P432" i="6"/>
  <c r="Q432" i="6" s="1"/>
  <c r="P582" i="6"/>
  <c r="Q582" i="6" s="1"/>
  <c r="P232" i="6"/>
  <c r="Q232" i="6" s="1"/>
  <c r="P482" i="6"/>
  <c r="Q482" i="6" s="1"/>
  <c r="P132" i="6"/>
  <c r="Q132" i="6" s="1"/>
  <c r="P682" i="6"/>
  <c r="Q682" i="6" s="1"/>
  <c r="P32" i="6"/>
  <c r="Q32" i="6" s="1"/>
  <c r="D330" i="6"/>
  <c r="F330" i="6"/>
  <c r="N330" i="6"/>
  <c r="H330" i="6"/>
  <c r="J330" i="6"/>
  <c r="R330" i="6"/>
  <c r="O330" i="6"/>
  <c r="K330" i="6"/>
  <c r="S330" i="6"/>
  <c r="T330" i="6" s="1"/>
  <c r="U330" i="6" s="1"/>
  <c r="I330" i="6"/>
  <c r="I530" i="6"/>
  <c r="O530" i="6"/>
  <c r="S530" i="6"/>
  <c r="T530" i="6" s="1"/>
  <c r="U530" i="6" s="1"/>
  <c r="H530" i="6"/>
  <c r="N530" i="6"/>
  <c r="K530" i="6"/>
  <c r="R530" i="6"/>
  <c r="F530" i="6"/>
  <c r="J530" i="6"/>
  <c r="D530" i="6"/>
  <c r="AP33" i="3"/>
  <c r="AV33" i="3"/>
  <c r="AF33" i="3"/>
  <c r="B33" i="3"/>
  <c r="AN33" i="3"/>
  <c r="AK33" i="3"/>
  <c r="AW33" i="3"/>
  <c r="AM33" i="3"/>
  <c r="AL33" i="3"/>
  <c r="AR33" i="3"/>
  <c r="AO33" i="3"/>
  <c r="AU33" i="3"/>
  <c r="AQ33" i="3"/>
  <c r="AT33" i="3"/>
  <c r="AJ33" i="3"/>
  <c r="C34" i="3"/>
  <c r="I680" i="6"/>
  <c r="K680" i="6"/>
  <c r="F680" i="6"/>
  <c r="S680" i="6"/>
  <c r="T680" i="6" s="1"/>
  <c r="U680" i="6" s="1"/>
  <c r="H680" i="6"/>
  <c r="N680" i="6"/>
  <c r="O680" i="6"/>
  <c r="R680" i="6"/>
  <c r="J680" i="6"/>
  <c r="D680" i="6"/>
  <c r="AE581" i="6"/>
  <c r="R830" i="6"/>
  <c r="F830" i="6"/>
  <c r="D830" i="6"/>
  <c r="K830" i="6"/>
  <c r="N830" i="6"/>
  <c r="I830" i="6"/>
  <c r="H830" i="6"/>
  <c r="S830" i="6"/>
  <c r="T830" i="6" s="1"/>
  <c r="U830" i="6" s="1"/>
  <c r="J830" i="6"/>
  <c r="O830" i="6"/>
  <c r="F480" i="6"/>
  <c r="R480" i="6"/>
  <c r="N480" i="6"/>
  <c r="J480" i="6"/>
  <c r="I480" i="6"/>
  <c r="D480" i="6"/>
  <c r="K480" i="6"/>
  <c r="O480" i="6"/>
  <c r="H480" i="6"/>
  <c r="S480" i="6"/>
  <c r="T480" i="6" s="1"/>
  <c r="U480" i="6" s="1"/>
  <c r="I180" i="6"/>
  <c r="S180" i="6"/>
  <c r="T180" i="6" s="1"/>
  <c r="U180" i="6" s="1"/>
  <c r="F180" i="6"/>
  <c r="J180" i="6"/>
  <c r="H180" i="6"/>
  <c r="R180" i="6"/>
  <c r="N180" i="6"/>
  <c r="D180" i="6"/>
  <c r="O180" i="6"/>
  <c r="K180" i="6"/>
  <c r="BC39" i="2"/>
  <c r="AU39" i="2"/>
  <c r="AZ39" i="2"/>
  <c r="BB39" i="2"/>
  <c r="AS39" i="2"/>
  <c r="BA39" i="2"/>
  <c r="AY39" i="2"/>
  <c r="AO39" i="2"/>
  <c r="AQ39" i="2"/>
  <c r="AW39" i="2"/>
  <c r="AM39" i="2"/>
  <c r="AR39" i="2"/>
  <c r="AX39" i="2"/>
  <c r="AV39" i="2"/>
  <c r="AT39" i="2"/>
  <c r="AP39" i="2"/>
  <c r="AN39" i="2"/>
  <c r="L82" i="6"/>
  <c r="L532" i="6"/>
  <c r="L632" i="6"/>
  <c r="L332" i="6"/>
  <c r="L132" i="6"/>
  <c r="L832" i="6"/>
  <c r="L782" i="6"/>
  <c r="L682" i="6"/>
  <c r="L182" i="6"/>
  <c r="L732" i="6"/>
  <c r="L432" i="6"/>
  <c r="L382" i="6"/>
  <c r="L282" i="6"/>
  <c r="L232" i="6"/>
  <c r="L32" i="6"/>
  <c r="L582" i="6"/>
  <c r="L482" i="6"/>
  <c r="AE31" i="6"/>
  <c r="AE331" i="6"/>
  <c r="AE831" i="6"/>
  <c r="AE281" i="6"/>
  <c r="I230" i="6"/>
  <c r="S230" i="6"/>
  <c r="T230" i="6" s="1"/>
  <c r="U230" i="6" s="1"/>
  <c r="J230" i="6"/>
  <c r="O230" i="6"/>
  <c r="R230" i="6"/>
  <c r="H230" i="6"/>
  <c r="N230" i="6"/>
  <c r="F230" i="6"/>
  <c r="K230" i="6"/>
  <c r="D230" i="6"/>
  <c r="K30" i="6"/>
  <c r="D30" i="6"/>
  <c r="J30" i="6"/>
  <c r="N30" i="6"/>
  <c r="F30" i="6"/>
  <c r="H30" i="6"/>
  <c r="I30" i="6"/>
  <c r="O30" i="6"/>
  <c r="R30" i="6"/>
  <c r="S30" i="6"/>
  <c r="T30" i="6" s="1"/>
  <c r="U30" i="6" s="1"/>
  <c r="O731" i="6" l="1"/>
  <c r="I481" i="6"/>
  <c r="H531" i="6"/>
  <c r="S531" i="6"/>
  <c r="T531" i="6" s="1"/>
  <c r="U531" i="6" s="1"/>
  <c r="N531" i="6"/>
  <c r="F531" i="6"/>
  <c r="D531" i="6"/>
  <c r="J531" i="6"/>
  <c r="I531" i="6"/>
  <c r="O531" i="6"/>
  <c r="K531" i="6"/>
  <c r="H131" i="6"/>
  <c r="AE32" i="6"/>
  <c r="O32" i="6" s="1"/>
  <c r="K131" i="6"/>
  <c r="D731" i="6"/>
  <c r="N131" i="6"/>
  <c r="D81" i="6"/>
  <c r="N731" i="6"/>
  <c r="O81" i="6"/>
  <c r="R731" i="6"/>
  <c r="AE482" i="6"/>
  <c r="R482" i="6" s="1"/>
  <c r="AE282" i="6"/>
  <c r="J282" i="6" s="1"/>
  <c r="K181" i="6"/>
  <c r="J731" i="6"/>
  <c r="AE782" i="6"/>
  <c r="S782" i="6" s="1"/>
  <c r="T782" i="6" s="1"/>
  <c r="U782" i="6" s="1"/>
  <c r="AE182" i="6"/>
  <c r="R182" i="6" s="1"/>
  <c r="I81" i="6"/>
  <c r="S81" i="6"/>
  <c r="T81" i="6" s="1"/>
  <c r="U81" i="6" s="1"/>
  <c r="S131" i="6"/>
  <c r="T131" i="6" s="1"/>
  <c r="U131" i="6" s="1"/>
  <c r="F131" i="6"/>
  <c r="D131" i="6"/>
  <c r="AE132" i="6"/>
  <c r="H132" i="6" s="1"/>
  <c r="AE332" i="6"/>
  <c r="J332" i="6" s="1"/>
  <c r="J81" i="6"/>
  <c r="K81" i="6"/>
  <c r="N81" i="6"/>
  <c r="R131" i="6"/>
  <c r="J131" i="6"/>
  <c r="AE432" i="6"/>
  <c r="N432" i="6" s="1"/>
  <c r="H81" i="6"/>
  <c r="R81" i="6"/>
  <c r="I131" i="6"/>
  <c r="I731" i="6"/>
  <c r="AE232" i="6"/>
  <c r="N232" i="6" s="1"/>
  <c r="AE832" i="6"/>
  <c r="O832" i="6" s="1"/>
  <c r="F181" i="6"/>
  <c r="F781" i="6"/>
  <c r="AE632" i="6"/>
  <c r="S632" i="6" s="1"/>
  <c r="T632" i="6" s="1"/>
  <c r="U632" i="6" s="1"/>
  <c r="K781" i="6"/>
  <c r="R481" i="6"/>
  <c r="S781" i="6"/>
  <c r="T781" i="6" s="1"/>
  <c r="U781" i="6" s="1"/>
  <c r="F731" i="6"/>
  <c r="H731" i="6"/>
  <c r="J781" i="6"/>
  <c r="D781" i="6"/>
  <c r="I181" i="6"/>
  <c r="D181" i="6"/>
  <c r="J481" i="6"/>
  <c r="O781" i="6"/>
  <c r="R781" i="6"/>
  <c r="H781" i="6"/>
  <c r="O181" i="6"/>
  <c r="H181" i="6"/>
  <c r="J181" i="6"/>
  <c r="K481" i="6"/>
  <c r="O481" i="6"/>
  <c r="I781" i="6"/>
  <c r="AE82" i="6"/>
  <c r="F82" i="6" s="1"/>
  <c r="R181" i="6"/>
  <c r="N181" i="6"/>
  <c r="S481" i="6"/>
  <c r="T481" i="6" s="1"/>
  <c r="U481" i="6" s="1"/>
  <c r="D481" i="6"/>
  <c r="S731" i="6"/>
  <c r="T731" i="6" s="1"/>
  <c r="U731" i="6" s="1"/>
  <c r="N481" i="6"/>
  <c r="F481" i="6"/>
  <c r="H281" i="6"/>
  <c r="S281" i="6"/>
  <c r="T281" i="6" s="1"/>
  <c r="U281" i="6" s="1"/>
  <c r="I281" i="6"/>
  <c r="J281" i="6"/>
  <c r="R281" i="6"/>
  <c r="O281" i="6"/>
  <c r="F281" i="6"/>
  <c r="K281" i="6"/>
  <c r="D281" i="6"/>
  <c r="N281" i="6"/>
  <c r="I331" i="6"/>
  <c r="K331" i="6"/>
  <c r="D331" i="6"/>
  <c r="H331" i="6"/>
  <c r="O331" i="6"/>
  <c r="S331" i="6"/>
  <c r="T331" i="6" s="1"/>
  <c r="U331" i="6" s="1"/>
  <c r="N331" i="6"/>
  <c r="J331" i="6"/>
  <c r="R331" i="6"/>
  <c r="F331" i="6"/>
  <c r="J581" i="6"/>
  <c r="K581" i="6"/>
  <c r="F581" i="6"/>
  <c r="I581" i="6"/>
  <c r="R581" i="6"/>
  <c r="H581" i="6"/>
  <c r="N581" i="6"/>
  <c r="S581" i="6"/>
  <c r="T581" i="6" s="1"/>
  <c r="U581" i="6" s="1"/>
  <c r="O581" i="6"/>
  <c r="D581" i="6"/>
  <c r="D631" i="6"/>
  <c r="I631" i="6"/>
  <c r="K631" i="6"/>
  <c r="F631" i="6"/>
  <c r="S631" i="6"/>
  <c r="T631" i="6" s="1"/>
  <c r="U631" i="6" s="1"/>
  <c r="J631" i="6"/>
  <c r="N631" i="6"/>
  <c r="O631" i="6"/>
  <c r="H631" i="6"/>
  <c r="R631" i="6"/>
  <c r="L283" i="6"/>
  <c r="L633" i="6"/>
  <c r="L683" i="6"/>
  <c r="L733" i="6"/>
  <c r="L533" i="6"/>
  <c r="L783" i="6"/>
  <c r="L333" i="6"/>
  <c r="L33" i="6"/>
  <c r="L233" i="6"/>
  <c r="L483" i="6"/>
  <c r="L833" i="6"/>
  <c r="L433" i="6"/>
  <c r="L583" i="6"/>
  <c r="L183" i="6"/>
  <c r="L133" i="6"/>
  <c r="L83" i="6"/>
  <c r="L383" i="6"/>
  <c r="I31" i="6"/>
  <c r="F31" i="6"/>
  <c r="J31" i="6"/>
  <c r="S31" i="6"/>
  <c r="T31" i="6" s="1"/>
  <c r="U31" i="6" s="1"/>
  <c r="D31" i="6"/>
  <c r="R31" i="6"/>
  <c r="K31" i="6"/>
  <c r="H31" i="6"/>
  <c r="N31" i="6"/>
  <c r="O31" i="6"/>
  <c r="AE732" i="6"/>
  <c r="AE532" i="6"/>
  <c r="J431" i="6"/>
  <c r="K431" i="6"/>
  <c r="H431" i="6"/>
  <c r="S431" i="6"/>
  <c r="T431" i="6" s="1"/>
  <c r="U431" i="6" s="1"/>
  <c r="D431" i="6"/>
  <c r="O431" i="6"/>
  <c r="N431" i="6"/>
  <c r="R431" i="6"/>
  <c r="F431" i="6"/>
  <c r="I431" i="6"/>
  <c r="AZ40" i="2"/>
  <c r="AU40" i="2"/>
  <c r="AR40" i="2"/>
  <c r="BC40" i="2"/>
  <c r="AP40" i="2"/>
  <c r="BB40" i="2"/>
  <c r="AV40" i="2"/>
  <c r="AY40" i="2"/>
  <c r="BA40" i="2"/>
  <c r="AM40" i="2"/>
  <c r="AO40" i="2"/>
  <c r="AX40" i="2"/>
  <c r="AQ40" i="2"/>
  <c r="AW40" i="2"/>
  <c r="AN40" i="2"/>
  <c r="AT40" i="2"/>
  <c r="AS40" i="2"/>
  <c r="F381" i="6"/>
  <c r="D381" i="6"/>
  <c r="J381" i="6"/>
  <c r="K381" i="6"/>
  <c r="H381" i="6"/>
  <c r="R381" i="6"/>
  <c r="I381" i="6"/>
  <c r="O381" i="6"/>
  <c r="N381" i="6"/>
  <c r="S381" i="6"/>
  <c r="T381" i="6" s="1"/>
  <c r="U381" i="6" s="1"/>
  <c r="P133" i="6"/>
  <c r="Q133" i="6" s="1"/>
  <c r="P833" i="6"/>
  <c r="Q833" i="6" s="1"/>
  <c r="P533" i="6"/>
  <c r="Q533" i="6" s="1"/>
  <c r="P33" i="6"/>
  <c r="Q33" i="6" s="1"/>
  <c r="P733" i="6"/>
  <c r="Q733" i="6" s="1"/>
  <c r="P783" i="6"/>
  <c r="Q783" i="6" s="1"/>
  <c r="P283" i="6"/>
  <c r="Q283" i="6" s="1"/>
  <c r="P383" i="6"/>
  <c r="Q383" i="6" s="1"/>
  <c r="P483" i="6"/>
  <c r="Q483" i="6" s="1"/>
  <c r="P583" i="6"/>
  <c r="Q583" i="6" s="1"/>
  <c r="P633" i="6"/>
  <c r="Q633" i="6" s="1"/>
  <c r="P233" i="6"/>
  <c r="Q233" i="6" s="1"/>
  <c r="P433" i="6"/>
  <c r="Q433" i="6" s="1"/>
  <c r="P83" i="6"/>
  <c r="Q83" i="6" s="1"/>
  <c r="P183" i="6"/>
  <c r="Q183" i="6" s="1"/>
  <c r="P683" i="6"/>
  <c r="Q683" i="6" s="1"/>
  <c r="P333" i="6"/>
  <c r="Q333" i="6" s="1"/>
  <c r="M183" i="6"/>
  <c r="M283" i="6"/>
  <c r="M83" i="6"/>
  <c r="M783" i="6"/>
  <c r="M833" i="6"/>
  <c r="M533" i="6"/>
  <c r="M733" i="6"/>
  <c r="M33" i="6"/>
  <c r="M683" i="6"/>
  <c r="M583" i="6"/>
  <c r="M433" i="6"/>
  <c r="M333" i="6"/>
  <c r="M383" i="6"/>
  <c r="M483" i="6"/>
  <c r="M633" i="6"/>
  <c r="M233" i="6"/>
  <c r="M133" i="6"/>
  <c r="O831" i="6"/>
  <c r="R831" i="6"/>
  <c r="S831" i="6"/>
  <c r="T831" i="6" s="1"/>
  <c r="U831" i="6" s="1"/>
  <c r="D831" i="6"/>
  <c r="H831" i="6"/>
  <c r="F831" i="6"/>
  <c r="K831" i="6"/>
  <c r="J831" i="6"/>
  <c r="I831" i="6"/>
  <c r="N831" i="6"/>
  <c r="AE582" i="6"/>
  <c r="AE382" i="6"/>
  <c r="AE682" i="6"/>
  <c r="AR34" i="3"/>
  <c r="AM34" i="3"/>
  <c r="AU34" i="3"/>
  <c r="AO34" i="3"/>
  <c r="AV34" i="3"/>
  <c r="AN34" i="3"/>
  <c r="B34" i="3"/>
  <c r="AL34" i="3"/>
  <c r="AK34" i="3"/>
  <c r="AW34" i="3"/>
  <c r="AF34" i="3"/>
  <c r="C35" i="3"/>
  <c r="AT34" i="3"/>
  <c r="AP34" i="3"/>
  <c r="AQ34" i="3"/>
  <c r="AJ34" i="3"/>
  <c r="J231" i="6"/>
  <c r="O231" i="6"/>
  <c r="K231" i="6"/>
  <c r="D231" i="6"/>
  <c r="N231" i="6"/>
  <c r="I231" i="6"/>
  <c r="H231" i="6"/>
  <c r="R231" i="6"/>
  <c r="F231" i="6"/>
  <c r="S231" i="6"/>
  <c r="T231" i="6" s="1"/>
  <c r="U231" i="6" s="1"/>
  <c r="D42" i="2"/>
  <c r="E41" i="2"/>
  <c r="I41" i="2"/>
  <c r="G41" i="2"/>
  <c r="F41" i="2"/>
  <c r="C41" i="2"/>
  <c r="N681" i="6"/>
  <c r="I681" i="6"/>
  <c r="J681" i="6"/>
  <c r="K681" i="6"/>
  <c r="D681" i="6"/>
  <c r="S681" i="6"/>
  <c r="T681" i="6" s="1"/>
  <c r="U681" i="6" s="1"/>
  <c r="H681" i="6"/>
  <c r="R681" i="6"/>
  <c r="F681" i="6"/>
  <c r="O681" i="6"/>
  <c r="F482" i="6" l="1"/>
  <c r="J182" i="6"/>
  <c r="O132" i="6"/>
  <c r="I232" i="6"/>
  <c r="O782" i="6"/>
  <c r="K332" i="6"/>
  <c r="K282" i="6"/>
  <c r="F232" i="6"/>
  <c r="D132" i="6"/>
  <c r="I132" i="6"/>
  <c r="N182" i="6"/>
  <c r="K482" i="6"/>
  <c r="S32" i="6"/>
  <c r="T32" i="6" s="1"/>
  <c r="U32" i="6" s="1"/>
  <c r="I332" i="6"/>
  <c r="R282" i="6"/>
  <c r="J32" i="6"/>
  <c r="S332" i="6"/>
  <c r="T332" i="6" s="1"/>
  <c r="U332" i="6" s="1"/>
  <c r="S482" i="6"/>
  <c r="T482" i="6" s="1"/>
  <c r="U482" i="6" s="1"/>
  <c r="F32" i="6"/>
  <c r="N482" i="6"/>
  <c r="H832" i="6"/>
  <c r="K32" i="6"/>
  <c r="I32" i="6"/>
  <c r="D432" i="6"/>
  <c r="D232" i="6"/>
  <c r="R132" i="6"/>
  <c r="F132" i="6"/>
  <c r="J132" i="6"/>
  <c r="S232" i="6"/>
  <c r="T232" i="6" s="1"/>
  <c r="U232" i="6" s="1"/>
  <c r="K232" i="6"/>
  <c r="O232" i="6"/>
  <c r="N632" i="6"/>
  <c r="N132" i="6"/>
  <c r="S132" i="6"/>
  <c r="T132" i="6" s="1"/>
  <c r="U132" i="6" s="1"/>
  <c r="R232" i="6"/>
  <c r="H232" i="6"/>
  <c r="K82" i="6"/>
  <c r="K132" i="6"/>
  <c r="J232" i="6"/>
  <c r="F332" i="6"/>
  <c r="O332" i="6"/>
  <c r="I482" i="6"/>
  <c r="H482" i="6"/>
  <c r="H782" i="6"/>
  <c r="D32" i="6"/>
  <c r="N32" i="6"/>
  <c r="R32" i="6"/>
  <c r="N332" i="6"/>
  <c r="D332" i="6"/>
  <c r="O482" i="6"/>
  <c r="S832" i="6"/>
  <c r="T832" i="6" s="1"/>
  <c r="U832" i="6" s="1"/>
  <c r="H432" i="6"/>
  <c r="H32" i="6"/>
  <c r="I82" i="6"/>
  <c r="D82" i="6"/>
  <c r="K182" i="6"/>
  <c r="I282" i="6"/>
  <c r="N282" i="6"/>
  <c r="I182" i="6"/>
  <c r="H182" i="6"/>
  <c r="D282" i="6"/>
  <c r="H282" i="6"/>
  <c r="D182" i="6"/>
  <c r="O182" i="6"/>
  <c r="O282" i="6"/>
  <c r="S282" i="6"/>
  <c r="T282" i="6" s="1"/>
  <c r="U282" i="6" s="1"/>
  <c r="N832" i="6"/>
  <c r="I832" i="6"/>
  <c r="K782" i="6"/>
  <c r="I782" i="6"/>
  <c r="D832" i="6"/>
  <c r="J832" i="6"/>
  <c r="N782" i="6"/>
  <c r="D782" i="6"/>
  <c r="R832" i="6"/>
  <c r="K832" i="6"/>
  <c r="R782" i="6"/>
  <c r="J782" i="6"/>
  <c r="R332" i="6"/>
  <c r="H332" i="6"/>
  <c r="S182" i="6"/>
  <c r="T182" i="6" s="1"/>
  <c r="U182" i="6" s="1"/>
  <c r="F182" i="6"/>
  <c r="F282" i="6"/>
  <c r="J482" i="6"/>
  <c r="D482" i="6"/>
  <c r="F832" i="6"/>
  <c r="F782" i="6"/>
  <c r="O432" i="6"/>
  <c r="F432" i="6"/>
  <c r="I432" i="6"/>
  <c r="S432" i="6"/>
  <c r="T432" i="6" s="1"/>
  <c r="U432" i="6" s="1"/>
  <c r="K432" i="6"/>
  <c r="O632" i="6"/>
  <c r="R432" i="6"/>
  <c r="J432" i="6"/>
  <c r="O82" i="6"/>
  <c r="S82" i="6"/>
  <c r="T82" i="6" s="1"/>
  <c r="U82" i="6" s="1"/>
  <c r="J82" i="6"/>
  <c r="I632" i="6"/>
  <c r="J632" i="6"/>
  <c r="R82" i="6"/>
  <c r="H82" i="6"/>
  <c r="H632" i="6"/>
  <c r="K632" i="6"/>
  <c r="D632" i="6"/>
  <c r="N82" i="6"/>
  <c r="F632" i="6"/>
  <c r="R632" i="6"/>
  <c r="AE483" i="6"/>
  <c r="O483" i="6" s="1"/>
  <c r="M684" i="6"/>
  <c r="M34" i="6"/>
  <c r="M384" i="6"/>
  <c r="M184" i="6"/>
  <c r="M634" i="6"/>
  <c r="M484" i="6"/>
  <c r="M434" i="6"/>
  <c r="M534" i="6"/>
  <c r="M834" i="6"/>
  <c r="M134" i="6"/>
  <c r="M84" i="6"/>
  <c r="M284" i="6"/>
  <c r="M334" i="6"/>
  <c r="M584" i="6"/>
  <c r="M784" i="6"/>
  <c r="M234" i="6"/>
  <c r="M734" i="6"/>
  <c r="D43" i="2"/>
  <c r="F42" i="2"/>
  <c r="C42" i="2"/>
  <c r="E42" i="2"/>
  <c r="I42" i="2"/>
  <c r="G42" i="2"/>
  <c r="AE83" i="6"/>
  <c r="AE433" i="6"/>
  <c r="AE33" i="6"/>
  <c r="AE733" i="6"/>
  <c r="P634" i="6"/>
  <c r="Q634" i="6" s="1"/>
  <c r="P384" i="6"/>
  <c r="Q384" i="6" s="1"/>
  <c r="P484" i="6"/>
  <c r="Q484" i="6" s="1"/>
  <c r="P184" i="6"/>
  <c r="Q184" i="6" s="1"/>
  <c r="P734" i="6"/>
  <c r="Q734" i="6" s="1"/>
  <c r="P534" i="6"/>
  <c r="Q534" i="6" s="1"/>
  <c r="P784" i="6"/>
  <c r="Q784" i="6" s="1"/>
  <c r="P284" i="6"/>
  <c r="Q284" i="6" s="1"/>
  <c r="P134" i="6"/>
  <c r="Q134" i="6" s="1"/>
  <c r="P584" i="6"/>
  <c r="Q584" i="6" s="1"/>
  <c r="P234" i="6"/>
  <c r="Q234" i="6" s="1"/>
  <c r="P834" i="6"/>
  <c r="Q834" i="6" s="1"/>
  <c r="P334" i="6"/>
  <c r="Q334" i="6" s="1"/>
  <c r="P434" i="6"/>
  <c r="Q434" i="6" s="1"/>
  <c r="P34" i="6"/>
  <c r="Q34" i="6" s="1"/>
  <c r="P684" i="6"/>
  <c r="Q684" i="6" s="1"/>
  <c r="P84" i="6"/>
  <c r="Q84" i="6" s="1"/>
  <c r="J682" i="6"/>
  <c r="O682" i="6"/>
  <c r="I682" i="6"/>
  <c r="D682" i="6"/>
  <c r="N682" i="6"/>
  <c r="S682" i="6"/>
  <c r="T682" i="6" s="1"/>
  <c r="U682" i="6" s="1"/>
  <c r="R682" i="6"/>
  <c r="K682" i="6"/>
  <c r="H682" i="6"/>
  <c r="F682" i="6"/>
  <c r="AE133" i="6"/>
  <c r="AE833" i="6"/>
  <c r="AE333" i="6"/>
  <c r="AE683" i="6"/>
  <c r="H382" i="6"/>
  <c r="O382" i="6"/>
  <c r="K382" i="6"/>
  <c r="J382" i="6"/>
  <c r="N382" i="6"/>
  <c r="D382" i="6"/>
  <c r="R382" i="6"/>
  <c r="I382" i="6"/>
  <c r="S382" i="6"/>
  <c r="T382" i="6" s="1"/>
  <c r="U382" i="6" s="1"/>
  <c r="F382" i="6"/>
  <c r="D732" i="6"/>
  <c r="O732" i="6"/>
  <c r="R732" i="6"/>
  <c r="F732" i="6"/>
  <c r="K732" i="6"/>
  <c r="J732" i="6"/>
  <c r="H732" i="6"/>
  <c r="N732" i="6"/>
  <c r="I732" i="6"/>
  <c r="S732" i="6"/>
  <c r="T732" i="6" s="1"/>
  <c r="U732" i="6" s="1"/>
  <c r="AE183" i="6"/>
  <c r="S483" i="6"/>
  <c r="T483" i="6" s="1"/>
  <c r="U483" i="6" s="1"/>
  <c r="AE783" i="6"/>
  <c r="AE633" i="6"/>
  <c r="AZ41" i="2"/>
  <c r="AR41" i="2"/>
  <c r="BC41" i="2"/>
  <c r="AU41" i="2"/>
  <c r="AT41" i="2"/>
  <c r="AM41" i="2"/>
  <c r="AP41" i="2"/>
  <c r="AQ41" i="2"/>
  <c r="AW41" i="2"/>
  <c r="AO41" i="2"/>
  <c r="BA41" i="2"/>
  <c r="BB41" i="2"/>
  <c r="AV41" i="2"/>
  <c r="AX41" i="2"/>
  <c r="AY41" i="2"/>
  <c r="AS41" i="2"/>
  <c r="AN41" i="2"/>
  <c r="L684" i="6"/>
  <c r="L434" i="6"/>
  <c r="L384" i="6"/>
  <c r="L334" i="6"/>
  <c r="L484" i="6"/>
  <c r="L184" i="6"/>
  <c r="L634" i="6"/>
  <c r="L534" i="6"/>
  <c r="L734" i="6"/>
  <c r="L284" i="6"/>
  <c r="L234" i="6"/>
  <c r="L834" i="6"/>
  <c r="L784" i="6"/>
  <c r="L84" i="6"/>
  <c r="L584" i="6"/>
  <c r="L34" i="6"/>
  <c r="L134" i="6"/>
  <c r="AQ35" i="3"/>
  <c r="AM35" i="3"/>
  <c r="AN35" i="3"/>
  <c r="AU35" i="3"/>
  <c r="AK35" i="3"/>
  <c r="AJ35" i="3"/>
  <c r="AF35" i="3"/>
  <c r="B35" i="3"/>
  <c r="AR35" i="3"/>
  <c r="AL35" i="3"/>
  <c r="AO35" i="3"/>
  <c r="AP35" i="3"/>
  <c r="C36" i="3"/>
  <c r="AT35" i="3"/>
  <c r="AV35" i="3"/>
  <c r="AW35" i="3"/>
  <c r="R582" i="6"/>
  <c r="K582" i="6"/>
  <c r="J582" i="6"/>
  <c r="O582" i="6"/>
  <c r="S582" i="6"/>
  <c r="T582" i="6" s="1"/>
  <c r="U582" i="6" s="1"/>
  <c r="N582" i="6"/>
  <c r="D582" i="6"/>
  <c r="F582" i="6"/>
  <c r="I582" i="6"/>
  <c r="H582" i="6"/>
  <c r="O532" i="6"/>
  <c r="I532" i="6"/>
  <c r="R532" i="6"/>
  <c r="F532" i="6"/>
  <c r="H532" i="6"/>
  <c r="J532" i="6"/>
  <c r="N532" i="6"/>
  <c r="S532" i="6"/>
  <c r="T532" i="6" s="1"/>
  <c r="U532" i="6" s="1"/>
  <c r="K532" i="6"/>
  <c r="D532" i="6"/>
  <c r="AE383" i="6"/>
  <c r="AE583" i="6"/>
  <c r="AE233" i="6"/>
  <c r="AE533" i="6"/>
  <c r="AE283" i="6"/>
  <c r="J483" i="6" l="1"/>
  <c r="R483" i="6"/>
  <c r="K483" i="6"/>
  <c r="I483" i="6"/>
  <c r="F483" i="6"/>
  <c r="N483" i="6"/>
  <c r="D483" i="6"/>
  <c r="AE534" i="6"/>
  <c r="J534" i="6" s="1"/>
  <c r="AE334" i="6"/>
  <c r="O334" i="6" s="1"/>
  <c r="AE684" i="6"/>
  <c r="I684" i="6" s="1"/>
  <c r="AE834" i="6"/>
  <c r="N834" i="6" s="1"/>
  <c r="AE84" i="6"/>
  <c r="K84" i="6" s="1"/>
  <c r="AE284" i="6"/>
  <c r="F284" i="6" s="1"/>
  <c r="AE184" i="6"/>
  <c r="N184" i="6" s="1"/>
  <c r="AE434" i="6"/>
  <c r="J434" i="6" s="1"/>
  <c r="AE384" i="6"/>
  <c r="R384" i="6" s="1"/>
  <c r="H483" i="6"/>
  <c r="AE34" i="6"/>
  <c r="F34" i="6" s="1"/>
  <c r="O233" i="6"/>
  <c r="H233" i="6"/>
  <c r="R233" i="6"/>
  <c r="I233" i="6"/>
  <c r="K233" i="6"/>
  <c r="F233" i="6"/>
  <c r="D233" i="6"/>
  <c r="J233" i="6"/>
  <c r="N233" i="6"/>
  <c r="S233" i="6"/>
  <c r="T233" i="6" s="1"/>
  <c r="U233" i="6" s="1"/>
  <c r="R334" i="6"/>
  <c r="F833" i="6"/>
  <c r="H833" i="6"/>
  <c r="O833" i="6"/>
  <c r="J833" i="6"/>
  <c r="R833" i="6"/>
  <c r="N833" i="6"/>
  <c r="D833" i="6"/>
  <c r="S833" i="6"/>
  <c r="T833" i="6" s="1"/>
  <c r="U833" i="6" s="1"/>
  <c r="I833" i="6"/>
  <c r="K833" i="6"/>
  <c r="H83" i="6"/>
  <c r="O83" i="6"/>
  <c r="J83" i="6"/>
  <c r="K83" i="6"/>
  <c r="S83" i="6"/>
  <c r="T83" i="6" s="1"/>
  <c r="U83" i="6" s="1"/>
  <c r="F83" i="6"/>
  <c r="R83" i="6"/>
  <c r="I83" i="6"/>
  <c r="D83" i="6"/>
  <c r="N83" i="6"/>
  <c r="AU42" i="2"/>
  <c r="BC42" i="2"/>
  <c r="AT42" i="2"/>
  <c r="AV42" i="2"/>
  <c r="BA42" i="2"/>
  <c r="AQ42" i="2"/>
  <c r="AZ42" i="2"/>
  <c r="AM42" i="2"/>
  <c r="AO42" i="2"/>
  <c r="AP42" i="2"/>
  <c r="BB42" i="2"/>
  <c r="AX42" i="2"/>
  <c r="AW42" i="2"/>
  <c r="AY42" i="2"/>
  <c r="AR42" i="2"/>
  <c r="AS42" i="2"/>
  <c r="AN42" i="2"/>
  <c r="F583" i="6"/>
  <c r="N583" i="6"/>
  <c r="R583" i="6"/>
  <c r="O583" i="6"/>
  <c r="D583" i="6"/>
  <c r="J583" i="6"/>
  <c r="S583" i="6"/>
  <c r="T583" i="6" s="1"/>
  <c r="U583" i="6" s="1"/>
  <c r="K583" i="6"/>
  <c r="H583" i="6"/>
  <c r="I583" i="6"/>
  <c r="AE584" i="6"/>
  <c r="AE234" i="6"/>
  <c r="AE634" i="6"/>
  <c r="H633" i="6"/>
  <c r="I633" i="6"/>
  <c r="J633" i="6"/>
  <c r="N633" i="6"/>
  <c r="F633" i="6"/>
  <c r="K633" i="6"/>
  <c r="R633" i="6"/>
  <c r="O633" i="6"/>
  <c r="S633" i="6"/>
  <c r="T633" i="6" s="1"/>
  <c r="U633" i="6" s="1"/>
  <c r="D633" i="6"/>
  <c r="S183" i="6"/>
  <c r="T183" i="6" s="1"/>
  <c r="U183" i="6" s="1"/>
  <c r="H183" i="6"/>
  <c r="J183" i="6"/>
  <c r="K183" i="6"/>
  <c r="R183" i="6"/>
  <c r="N183" i="6"/>
  <c r="I183" i="6"/>
  <c r="D183" i="6"/>
  <c r="O183" i="6"/>
  <c r="F183" i="6"/>
  <c r="F133" i="6"/>
  <c r="S133" i="6"/>
  <c r="T133" i="6" s="1"/>
  <c r="U133" i="6" s="1"/>
  <c r="H133" i="6"/>
  <c r="K133" i="6"/>
  <c r="J133" i="6"/>
  <c r="O133" i="6"/>
  <c r="D133" i="6"/>
  <c r="I133" i="6"/>
  <c r="R133" i="6"/>
  <c r="N133" i="6"/>
  <c r="N733" i="6"/>
  <c r="O733" i="6"/>
  <c r="J733" i="6"/>
  <c r="F733" i="6"/>
  <c r="I733" i="6"/>
  <c r="R733" i="6"/>
  <c r="S733" i="6"/>
  <c r="T733" i="6" s="1"/>
  <c r="U733" i="6" s="1"/>
  <c r="D733" i="6"/>
  <c r="H733" i="6"/>
  <c r="K733" i="6"/>
  <c r="P35" i="6"/>
  <c r="Q35" i="6" s="1"/>
  <c r="P535" i="6"/>
  <c r="Q535" i="6" s="1"/>
  <c r="P635" i="6"/>
  <c r="Q635" i="6" s="1"/>
  <c r="P85" i="6"/>
  <c r="Q85" i="6" s="1"/>
  <c r="P835" i="6"/>
  <c r="Q835" i="6" s="1"/>
  <c r="P385" i="6"/>
  <c r="Q385" i="6" s="1"/>
  <c r="P435" i="6"/>
  <c r="Q435" i="6" s="1"/>
  <c r="P685" i="6"/>
  <c r="Q685" i="6" s="1"/>
  <c r="P135" i="6"/>
  <c r="Q135" i="6" s="1"/>
  <c r="P185" i="6"/>
  <c r="Q185" i="6" s="1"/>
  <c r="P335" i="6"/>
  <c r="Q335" i="6" s="1"/>
  <c r="P735" i="6"/>
  <c r="Q735" i="6" s="1"/>
  <c r="P785" i="6"/>
  <c r="Q785" i="6" s="1"/>
  <c r="P235" i="6"/>
  <c r="Q235" i="6" s="1"/>
  <c r="P285" i="6"/>
  <c r="Q285" i="6" s="1"/>
  <c r="P585" i="6"/>
  <c r="Q585" i="6" s="1"/>
  <c r="P485" i="6"/>
  <c r="Q485" i="6" s="1"/>
  <c r="M485" i="6"/>
  <c r="M635" i="6"/>
  <c r="M535" i="6"/>
  <c r="M685" i="6"/>
  <c r="M85" i="6"/>
  <c r="M35" i="6"/>
  <c r="M735" i="6"/>
  <c r="M235" i="6"/>
  <c r="M135" i="6"/>
  <c r="M585" i="6"/>
  <c r="M435" i="6"/>
  <c r="M835" i="6"/>
  <c r="M385" i="6"/>
  <c r="M185" i="6"/>
  <c r="M785" i="6"/>
  <c r="M285" i="6"/>
  <c r="M335" i="6"/>
  <c r="R283" i="6"/>
  <c r="H283" i="6"/>
  <c r="N283" i="6"/>
  <c r="O283" i="6"/>
  <c r="K283" i="6"/>
  <c r="I283" i="6"/>
  <c r="S283" i="6"/>
  <c r="T283" i="6" s="1"/>
  <c r="U283" i="6" s="1"/>
  <c r="J283" i="6"/>
  <c r="F283" i="6"/>
  <c r="D283" i="6"/>
  <c r="H383" i="6"/>
  <c r="O383" i="6"/>
  <c r="D383" i="6"/>
  <c r="F383" i="6"/>
  <c r="R383" i="6"/>
  <c r="N383" i="6"/>
  <c r="I383" i="6"/>
  <c r="J383" i="6"/>
  <c r="K383" i="6"/>
  <c r="S383" i="6"/>
  <c r="T383" i="6" s="1"/>
  <c r="U383" i="6" s="1"/>
  <c r="AU36" i="3"/>
  <c r="AW36" i="3"/>
  <c r="C37" i="3"/>
  <c r="AP36" i="3"/>
  <c r="AO36" i="3"/>
  <c r="B36" i="3"/>
  <c r="AN36" i="3"/>
  <c r="AR36" i="3"/>
  <c r="AV36" i="3"/>
  <c r="AT36" i="3"/>
  <c r="AL36" i="3"/>
  <c r="AJ36" i="3"/>
  <c r="AF36" i="3"/>
  <c r="AQ36" i="3"/>
  <c r="AK36" i="3"/>
  <c r="AM36" i="3"/>
  <c r="I184" i="6"/>
  <c r="R783" i="6"/>
  <c r="D783" i="6"/>
  <c r="H783" i="6"/>
  <c r="I783" i="6"/>
  <c r="O783" i="6"/>
  <c r="N783" i="6"/>
  <c r="J783" i="6"/>
  <c r="S783" i="6"/>
  <c r="T783" i="6" s="1"/>
  <c r="U783" i="6" s="1"/>
  <c r="K783" i="6"/>
  <c r="F783" i="6"/>
  <c r="H683" i="6"/>
  <c r="R683" i="6"/>
  <c r="D683" i="6"/>
  <c r="N683" i="6"/>
  <c r="S683" i="6"/>
  <c r="T683" i="6" s="1"/>
  <c r="U683" i="6" s="1"/>
  <c r="I683" i="6"/>
  <c r="F683" i="6"/>
  <c r="O683" i="6"/>
  <c r="J683" i="6"/>
  <c r="K683" i="6"/>
  <c r="H33" i="6"/>
  <c r="O33" i="6"/>
  <c r="S33" i="6"/>
  <c r="T33" i="6" s="1"/>
  <c r="U33" i="6" s="1"/>
  <c r="K33" i="6"/>
  <c r="D33" i="6"/>
  <c r="R33" i="6"/>
  <c r="I33" i="6"/>
  <c r="N33" i="6"/>
  <c r="F33" i="6"/>
  <c r="J33" i="6"/>
  <c r="E43" i="2"/>
  <c r="G43" i="2"/>
  <c r="I43" i="2"/>
  <c r="C43" i="2"/>
  <c r="F43" i="2"/>
  <c r="D44" i="2"/>
  <c r="O533" i="6"/>
  <c r="K533" i="6"/>
  <c r="R533" i="6"/>
  <c r="N533" i="6"/>
  <c r="S533" i="6"/>
  <c r="T533" i="6" s="1"/>
  <c r="U533" i="6" s="1"/>
  <c r="F533" i="6"/>
  <c r="D533" i="6"/>
  <c r="I533" i="6"/>
  <c r="H533" i="6"/>
  <c r="J533" i="6"/>
  <c r="AE134" i="6"/>
  <c r="AE784" i="6"/>
  <c r="AE734" i="6"/>
  <c r="AE484" i="6"/>
  <c r="S333" i="6"/>
  <c r="T333" i="6" s="1"/>
  <c r="U333" i="6" s="1"/>
  <c r="F333" i="6"/>
  <c r="K333" i="6"/>
  <c r="D333" i="6"/>
  <c r="J333" i="6"/>
  <c r="N333" i="6"/>
  <c r="I333" i="6"/>
  <c r="O333" i="6"/>
  <c r="H333" i="6"/>
  <c r="R333" i="6"/>
  <c r="F433" i="6"/>
  <c r="N433" i="6"/>
  <c r="I433" i="6"/>
  <c r="J433" i="6"/>
  <c r="H433" i="6"/>
  <c r="O433" i="6"/>
  <c r="S433" i="6"/>
  <c r="T433" i="6" s="1"/>
  <c r="U433" i="6" s="1"/>
  <c r="R433" i="6"/>
  <c r="K433" i="6"/>
  <c r="D433" i="6"/>
  <c r="L185" i="6"/>
  <c r="L85" i="6"/>
  <c r="L435" i="6"/>
  <c r="L635" i="6"/>
  <c r="L535" i="6"/>
  <c r="L485" i="6"/>
  <c r="L585" i="6"/>
  <c r="L135" i="6"/>
  <c r="L685" i="6"/>
  <c r="L835" i="6"/>
  <c r="L285" i="6"/>
  <c r="L335" i="6"/>
  <c r="L235" i="6"/>
  <c r="L35" i="6"/>
  <c r="L735" i="6"/>
  <c r="L785" i="6"/>
  <c r="L385" i="6"/>
  <c r="J684" i="6" l="1"/>
  <c r="S684" i="6"/>
  <c r="T684" i="6" s="1"/>
  <c r="U684" i="6" s="1"/>
  <c r="O684" i="6"/>
  <c r="K684" i="6"/>
  <c r="F684" i="6"/>
  <c r="N684" i="6"/>
  <c r="D684" i="6"/>
  <c r="H684" i="6"/>
  <c r="R684" i="6"/>
  <c r="AE635" i="6"/>
  <c r="N635" i="6" s="1"/>
  <c r="R184" i="6"/>
  <c r="N284" i="6"/>
  <c r="I284" i="6"/>
  <c r="AE335" i="6"/>
  <c r="H335" i="6" s="1"/>
  <c r="N434" i="6"/>
  <c r="H284" i="6"/>
  <c r="D284" i="6"/>
  <c r="K284" i="6"/>
  <c r="J334" i="6"/>
  <c r="H334" i="6"/>
  <c r="I334" i="6"/>
  <c r="F434" i="6"/>
  <c r="O284" i="6"/>
  <c r="S284" i="6"/>
  <c r="T284" i="6" s="1"/>
  <c r="U284" i="6" s="1"/>
  <c r="J284" i="6"/>
  <c r="F334" i="6"/>
  <c r="R284" i="6"/>
  <c r="D334" i="6"/>
  <c r="N334" i="6"/>
  <c r="D534" i="6"/>
  <c r="AE285" i="6"/>
  <c r="S285" i="6" s="1"/>
  <c r="T285" i="6" s="1"/>
  <c r="U285" i="6" s="1"/>
  <c r="K534" i="6"/>
  <c r="K334" i="6"/>
  <c r="S334" i="6"/>
  <c r="T334" i="6" s="1"/>
  <c r="U334" i="6" s="1"/>
  <c r="H534" i="6"/>
  <c r="R534" i="6"/>
  <c r="I84" i="6"/>
  <c r="F534" i="6"/>
  <c r="I534" i="6"/>
  <c r="N534" i="6"/>
  <c r="N84" i="6"/>
  <c r="S534" i="6"/>
  <c r="T534" i="6" s="1"/>
  <c r="U534" i="6" s="1"/>
  <c r="O534" i="6"/>
  <c r="F384" i="6"/>
  <c r="D834" i="6"/>
  <c r="H434" i="6"/>
  <c r="O434" i="6"/>
  <c r="S434" i="6"/>
  <c r="T434" i="6" s="1"/>
  <c r="U434" i="6" s="1"/>
  <c r="R834" i="6"/>
  <c r="I434" i="6"/>
  <c r="K434" i="6"/>
  <c r="R434" i="6"/>
  <c r="J834" i="6"/>
  <c r="D434" i="6"/>
  <c r="S834" i="6"/>
  <c r="T834" i="6" s="1"/>
  <c r="U834" i="6" s="1"/>
  <c r="AE835" i="6"/>
  <c r="O835" i="6" s="1"/>
  <c r="AE135" i="6"/>
  <c r="K135" i="6" s="1"/>
  <c r="F84" i="6"/>
  <c r="H84" i="6"/>
  <c r="K384" i="6"/>
  <c r="S384" i="6"/>
  <c r="T384" i="6" s="1"/>
  <c r="U384" i="6" s="1"/>
  <c r="F834" i="6"/>
  <c r="K834" i="6"/>
  <c r="I834" i="6"/>
  <c r="S84" i="6"/>
  <c r="T84" i="6" s="1"/>
  <c r="U84" i="6" s="1"/>
  <c r="O84" i="6"/>
  <c r="R84" i="6"/>
  <c r="N384" i="6"/>
  <c r="J384" i="6"/>
  <c r="AE35" i="6"/>
  <c r="R35" i="6" s="1"/>
  <c r="D84" i="6"/>
  <c r="J84" i="6"/>
  <c r="D384" i="6"/>
  <c r="O384" i="6"/>
  <c r="H834" i="6"/>
  <c r="O834" i="6"/>
  <c r="K184" i="6"/>
  <c r="S184" i="6"/>
  <c r="T184" i="6" s="1"/>
  <c r="U184" i="6" s="1"/>
  <c r="S34" i="6"/>
  <c r="T34" i="6" s="1"/>
  <c r="U34" i="6" s="1"/>
  <c r="AE485" i="6"/>
  <c r="J485" i="6" s="1"/>
  <c r="AE85" i="6"/>
  <c r="O85" i="6" s="1"/>
  <c r="J184" i="6"/>
  <c r="O184" i="6"/>
  <c r="H184" i="6"/>
  <c r="F184" i="6"/>
  <c r="D184" i="6"/>
  <c r="H34" i="6"/>
  <c r="R34" i="6"/>
  <c r="I384" i="6"/>
  <c r="H384" i="6"/>
  <c r="D34" i="6"/>
  <c r="J34" i="6"/>
  <c r="K34" i="6"/>
  <c r="O34" i="6"/>
  <c r="N34" i="6"/>
  <c r="I34" i="6"/>
  <c r="AE785" i="6"/>
  <c r="N785" i="6" s="1"/>
  <c r="J484" i="6"/>
  <c r="R484" i="6"/>
  <c r="D484" i="6"/>
  <c r="N484" i="6"/>
  <c r="K484" i="6"/>
  <c r="I484" i="6"/>
  <c r="S484" i="6"/>
  <c r="T484" i="6" s="1"/>
  <c r="U484" i="6" s="1"/>
  <c r="O484" i="6"/>
  <c r="F484" i="6"/>
  <c r="H484" i="6"/>
  <c r="K784" i="6"/>
  <c r="F784" i="6"/>
  <c r="R784" i="6"/>
  <c r="O784" i="6"/>
  <c r="S784" i="6"/>
  <c r="T784" i="6" s="1"/>
  <c r="U784" i="6" s="1"/>
  <c r="N784" i="6"/>
  <c r="H784" i="6"/>
  <c r="I784" i="6"/>
  <c r="J784" i="6"/>
  <c r="D784" i="6"/>
  <c r="I44" i="2"/>
  <c r="G44" i="2"/>
  <c r="E44" i="2"/>
  <c r="C44" i="2"/>
  <c r="D45" i="2"/>
  <c r="F44" i="2"/>
  <c r="P736" i="6"/>
  <c r="Q736" i="6" s="1"/>
  <c r="P336" i="6"/>
  <c r="Q336" i="6" s="1"/>
  <c r="P286" i="6"/>
  <c r="Q286" i="6" s="1"/>
  <c r="P436" i="6"/>
  <c r="Q436" i="6" s="1"/>
  <c r="P686" i="6"/>
  <c r="Q686" i="6" s="1"/>
  <c r="P586" i="6"/>
  <c r="Q586" i="6" s="1"/>
  <c r="P136" i="6"/>
  <c r="Q136" i="6" s="1"/>
  <c r="P836" i="6"/>
  <c r="Q836" i="6" s="1"/>
  <c r="P236" i="6"/>
  <c r="Q236" i="6" s="1"/>
  <c r="P186" i="6"/>
  <c r="Q186" i="6" s="1"/>
  <c r="P786" i="6"/>
  <c r="Q786" i="6" s="1"/>
  <c r="P536" i="6"/>
  <c r="Q536" i="6" s="1"/>
  <c r="P86" i="6"/>
  <c r="Q86" i="6" s="1"/>
  <c r="P636" i="6"/>
  <c r="Q636" i="6" s="1"/>
  <c r="P386" i="6"/>
  <c r="Q386" i="6" s="1"/>
  <c r="P486" i="6"/>
  <c r="Q486" i="6" s="1"/>
  <c r="P36" i="6"/>
  <c r="Q36" i="6" s="1"/>
  <c r="K634" i="6"/>
  <c r="H634" i="6"/>
  <c r="J634" i="6"/>
  <c r="I634" i="6"/>
  <c r="D634" i="6"/>
  <c r="N634" i="6"/>
  <c r="S634" i="6"/>
  <c r="T634" i="6" s="1"/>
  <c r="U634" i="6" s="1"/>
  <c r="O634" i="6"/>
  <c r="F634" i="6"/>
  <c r="R634" i="6"/>
  <c r="AE735" i="6"/>
  <c r="AE585" i="6"/>
  <c r="AE435" i="6"/>
  <c r="S134" i="6"/>
  <c r="T134" i="6" s="1"/>
  <c r="U134" i="6" s="1"/>
  <c r="I134" i="6"/>
  <c r="K134" i="6"/>
  <c r="D134" i="6"/>
  <c r="J134" i="6"/>
  <c r="F134" i="6"/>
  <c r="H134" i="6"/>
  <c r="N134" i="6"/>
  <c r="R134" i="6"/>
  <c r="O134" i="6"/>
  <c r="M786" i="6"/>
  <c r="M536" i="6"/>
  <c r="M736" i="6"/>
  <c r="M86" i="6"/>
  <c r="M36" i="6"/>
  <c r="M586" i="6"/>
  <c r="M286" i="6"/>
  <c r="M486" i="6"/>
  <c r="M336" i="6"/>
  <c r="M436" i="6"/>
  <c r="M136" i="6"/>
  <c r="M686" i="6"/>
  <c r="M636" i="6"/>
  <c r="M186" i="6"/>
  <c r="M836" i="6"/>
  <c r="M236" i="6"/>
  <c r="M386" i="6"/>
  <c r="L736" i="6"/>
  <c r="L636" i="6"/>
  <c r="L586" i="6"/>
  <c r="L436" i="6"/>
  <c r="L536" i="6"/>
  <c r="L236" i="6"/>
  <c r="L286" i="6"/>
  <c r="L86" i="6"/>
  <c r="L136" i="6"/>
  <c r="L836" i="6"/>
  <c r="L386" i="6"/>
  <c r="L186" i="6"/>
  <c r="L786" i="6"/>
  <c r="L686" i="6"/>
  <c r="L336" i="6"/>
  <c r="L36" i="6"/>
  <c r="L486" i="6"/>
  <c r="AR37" i="3"/>
  <c r="AT37" i="3"/>
  <c r="AP37" i="3"/>
  <c r="AM37" i="3"/>
  <c r="AQ37" i="3"/>
  <c r="AW37" i="3"/>
  <c r="AO37" i="3"/>
  <c r="AF37" i="3"/>
  <c r="AU37" i="3"/>
  <c r="AJ37" i="3"/>
  <c r="AK37" i="3"/>
  <c r="AN37" i="3"/>
  <c r="AV37" i="3"/>
  <c r="AL37" i="3"/>
  <c r="C38" i="3"/>
  <c r="B37" i="3"/>
  <c r="N234" i="6"/>
  <c r="O234" i="6"/>
  <c r="J234" i="6"/>
  <c r="K234" i="6"/>
  <c r="D234" i="6"/>
  <c r="H234" i="6"/>
  <c r="S234" i="6"/>
  <c r="T234" i="6" s="1"/>
  <c r="U234" i="6" s="1"/>
  <c r="R234" i="6"/>
  <c r="I234" i="6"/>
  <c r="F234" i="6"/>
  <c r="AZ43" i="2"/>
  <c r="BC43" i="2"/>
  <c r="AU43" i="2"/>
  <c r="AX43" i="2"/>
  <c r="AT43" i="2"/>
  <c r="BA43" i="2"/>
  <c r="AM43" i="2"/>
  <c r="AQ43" i="2"/>
  <c r="AS43" i="2"/>
  <c r="AN43" i="2"/>
  <c r="AY43" i="2"/>
  <c r="AO43" i="2"/>
  <c r="AP43" i="2"/>
  <c r="AR43" i="2"/>
  <c r="AW43" i="2"/>
  <c r="AV43" i="2"/>
  <c r="BB43" i="2"/>
  <c r="R584" i="6"/>
  <c r="H584" i="6"/>
  <c r="K584" i="6"/>
  <c r="O584" i="6"/>
  <c r="S584" i="6"/>
  <c r="T584" i="6" s="1"/>
  <c r="U584" i="6" s="1"/>
  <c r="I584" i="6"/>
  <c r="F584" i="6"/>
  <c r="J584" i="6"/>
  <c r="N584" i="6"/>
  <c r="D584" i="6"/>
  <c r="AE385" i="6"/>
  <c r="AE235" i="6"/>
  <c r="AE685" i="6"/>
  <c r="AE535" i="6"/>
  <c r="AE185" i="6"/>
  <c r="I734" i="6"/>
  <c r="K734" i="6"/>
  <c r="J734" i="6"/>
  <c r="R734" i="6"/>
  <c r="S734" i="6"/>
  <c r="T734" i="6" s="1"/>
  <c r="U734" i="6" s="1"/>
  <c r="O734" i="6"/>
  <c r="N734" i="6"/>
  <c r="H734" i="6"/>
  <c r="D734" i="6"/>
  <c r="F734" i="6"/>
  <c r="O335" i="6" l="1"/>
  <c r="H635" i="6"/>
  <c r="D35" i="6"/>
  <c r="D335" i="6"/>
  <c r="O635" i="6"/>
  <c r="S635" i="6"/>
  <c r="T635" i="6" s="1"/>
  <c r="U635" i="6" s="1"/>
  <c r="F335" i="6"/>
  <c r="N485" i="6"/>
  <c r="AE536" i="6"/>
  <c r="F536" i="6" s="1"/>
  <c r="K635" i="6"/>
  <c r="J335" i="6"/>
  <c r="I485" i="6"/>
  <c r="S485" i="6"/>
  <c r="T485" i="6" s="1"/>
  <c r="U485" i="6" s="1"/>
  <c r="D835" i="6"/>
  <c r="F285" i="6"/>
  <c r="I635" i="6"/>
  <c r="F635" i="6"/>
  <c r="R635" i="6"/>
  <c r="S335" i="6"/>
  <c r="T335" i="6" s="1"/>
  <c r="U335" i="6" s="1"/>
  <c r="J635" i="6"/>
  <c r="D635" i="6"/>
  <c r="R335" i="6"/>
  <c r="J285" i="6"/>
  <c r="D285" i="6"/>
  <c r="O285" i="6"/>
  <c r="R285" i="6"/>
  <c r="K335" i="6"/>
  <c r="N335" i="6"/>
  <c r="H285" i="6"/>
  <c r="K285" i="6"/>
  <c r="N135" i="6"/>
  <c r="I335" i="6"/>
  <c r="H85" i="6"/>
  <c r="I285" i="6"/>
  <c r="N285" i="6"/>
  <c r="F785" i="6"/>
  <c r="I85" i="6"/>
  <c r="F135" i="6"/>
  <c r="J135" i="6"/>
  <c r="O135" i="6"/>
  <c r="H785" i="6"/>
  <c r="J85" i="6"/>
  <c r="S85" i="6"/>
  <c r="T85" i="6" s="1"/>
  <c r="U85" i="6" s="1"/>
  <c r="R135" i="6"/>
  <c r="H135" i="6"/>
  <c r="S135" i="6"/>
  <c r="T135" i="6" s="1"/>
  <c r="U135" i="6" s="1"/>
  <c r="D785" i="6"/>
  <c r="D85" i="6"/>
  <c r="R85" i="6"/>
  <c r="I135" i="6"/>
  <c r="D135" i="6"/>
  <c r="R785" i="6"/>
  <c r="N85" i="6"/>
  <c r="O785" i="6"/>
  <c r="F85" i="6"/>
  <c r="K85" i="6"/>
  <c r="AE486" i="6"/>
  <c r="R486" i="6" s="1"/>
  <c r="I35" i="6"/>
  <c r="O35" i="6"/>
  <c r="D485" i="6"/>
  <c r="O485" i="6"/>
  <c r="AE786" i="6"/>
  <c r="F786" i="6" s="1"/>
  <c r="H835" i="6"/>
  <c r="F485" i="6"/>
  <c r="R485" i="6"/>
  <c r="H485" i="6"/>
  <c r="AE336" i="6"/>
  <c r="S336" i="6" s="1"/>
  <c r="T336" i="6" s="1"/>
  <c r="U336" i="6" s="1"/>
  <c r="I835" i="6"/>
  <c r="K485" i="6"/>
  <c r="F835" i="6"/>
  <c r="R835" i="6"/>
  <c r="J35" i="6"/>
  <c r="K35" i="6"/>
  <c r="H35" i="6"/>
  <c r="S835" i="6"/>
  <c r="T835" i="6" s="1"/>
  <c r="U835" i="6" s="1"/>
  <c r="J835" i="6"/>
  <c r="N835" i="6"/>
  <c r="S35" i="6"/>
  <c r="T35" i="6" s="1"/>
  <c r="U35" i="6" s="1"/>
  <c r="F35" i="6"/>
  <c r="N35" i="6"/>
  <c r="K835" i="6"/>
  <c r="AE386" i="6"/>
  <c r="J386" i="6" s="1"/>
  <c r="AE686" i="6"/>
  <c r="N686" i="6" s="1"/>
  <c r="AE836" i="6"/>
  <c r="I836" i="6" s="1"/>
  <c r="AE236" i="6"/>
  <c r="J236" i="6" s="1"/>
  <c r="AE636" i="6"/>
  <c r="K636" i="6" s="1"/>
  <c r="I785" i="6"/>
  <c r="J785" i="6"/>
  <c r="K785" i="6"/>
  <c r="S785" i="6"/>
  <c r="T785" i="6" s="1"/>
  <c r="U785" i="6" s="1"/>
  <c r="F535" i="6"/>
  <c r="H535" i="6"/>
  <c r="O535" i="6"/>
  <c r="D535" i="6"/>
  <c r="K535" i="6"/>
  <c r="J535" i="6"/>
  <c r="I535" i="6"/>
  <c r="N535" i="6"/>
  <c r="S535" i="6"/>
  <c r="T535" i="6" s="1"/>
  <c r="U535" i="6" s="1"/>
  <c r="R535" i="6"/>
  <c r="L87" i="6"/>
  <c r="L137" i="6"/>
  <c r="L187" i="6"/>
  <c r="L237" i="6"/>
  <c r="L537" i="6"/>
  <c r="L637" i="6"/>
  <c r="L437" i="6"/>
  <c r="L287" i="6"/>
  <c r="L737" i="6"/>
  <c r="L837" i="6"/>
  <c r="L787" i="6"/>
  <c r="L587" i="6"/>
  <c r="L337" i="6"/>
  <c r="L687" i="6"/>
  <c r="L487" i="6"/>
  <c r="L387" i="6"/>
  <c r="L37" i="6"/>
  <c r="N685" i="6"/>
  <c r="D685" i="6"/>
  <c r="H685" i="6"/>
  <c r="F685" i="6"/>
  <c r="S685" i="6"/>
  <c r="T685" i="6" s="1"/>
  <c r="U685" i="6" s="1"/>
  <c r="K685" i="6"/>
  <c r="I685" i="6"/>
  <c r="R685" i="6"/>
  <c r="J685" i="6"/>
  <c r="O685" i="6"/>
  <c r="M187" i="6"/>
  <c r="M137" i="6"/>
  <c r="M287" i="6"/>
  <c r="M637" i="6"/>
  <c r="M537" i="6"/>
  <c r="M787" i="6"/>
  <c r="M87" i="6"/>
  <c r="M837" i="6"/>
  <c r="M337" i="6"/>
  <c r="M487" i="6"/>
  <c r="M687" i="6"/>
  <c r="M587" i="6"/>
  <c r="M437" i="6"/>
  <c r="M37" i="6"/>
  <c r="M237" i="6"/>
  <c r="M387" i="6"/>
  <c r="M737" i="6"/>
  <c r="K185" i="6"/>
  <c r="R185" i="6"/>
  <c r="D185" i="6"/>
  <c r="N185" i="6"/>
  <c r="J185" i="6"/>
  <c r="F185" i="6"/>
  <c r="I185" i="6"/>
  <c r="O185" i="6"/>
  <c r="S185" i="6"/>
  <c r="T185" i="6" s="1"/>
  <c r="U185" i="6" s="1"/>
  <c r="H185" i="6"/>
  <c r="O385" i="6"/>
  <c r="R385" i="6"/>
  <c r="J385" i="6"/>
  <c r="N385" i="6"/>
  <c r="K385" i="6"/>
  <c r="H385" i="6"/>
  <c r="F385" i="6"/>
  <c r="D385" i="6"/>
  <c r="S385" i="6"/>
  <c r="T385" i="6" s="1"/>
  <c r="U385" i="6" s="1"/>
  <c r="I385" i="6"/>
  <c r="AE286" i="6"/>
  <c r="AE586" i="6"/>
  <c r="BC44" i="2"/>
  <c r="AU44" i="2"/>
  <c r="AQ44" i="2"/>
  <c r="BB44" i="2"/>
  <c r="AS44" i="2"/>
  <c r="BA44" i="2"/>
  <c r="AM44" i="2"/>
  <c r="AY44" i="2"/>
  <c r="AO44" i="2"/>
  <c r="AR44" i="2"/>
  <c r="AZ44" i="2"/>
  <c r="AV44" i="2"/>
  <c r="AT44" i="2"/>
  <c r="AW44" i="2"/>
  <c r="AN44" i="2"/>
  <c r="AX44" i="2"/>
  <c r="AP44" i="2"/>
  <c r="AE136" i="6"/>
  <c r="AE736" i="6"/>
  <c r="S435" i="6"/>
  <c r="T435" i="6" s="1"/>
  <c r="U435" i="6" s="1"/>
  <c r="I435" i="6"/>
  <c r="N435" i="6"/>
  <c r="D435" i="6"/>
  <c r="H435" i="6"/>
  <c r="J435" i="6"/>
  <c r="O435" i="6"/>
  <c r="R435" i="6"/>
  <c r="K435" i="6"/>
  <c r="F435" i="6"/>
  <c r="N735" i="6"/>
  <c r="J735" i="6"/>
  <c r="F735" i="6"/>
  <c r="S735" i="6"/>
  <c r="T735" i="6" s="1"/>
  <c r="U735" i="6" s="1"/>
  <c r="D735" i="6"/>
  <c r="K735" i="6"/>
  <c r="I735" i="6"/>
  <c r="H735" i="6"/>
  <c r="R735" i="6"/>
  <c r="O735" i="6"/>
  <c r="P87" i="6"/>
  <c r="Q87" i="6" s="1"/>
  <c r="P187" i="6"/>
  <c r="Q187" i="6" s="1"/>
  <c r="P237" i="6"/>
  <c r="Q237" i="6" s="1"/>
  <c r="P387" i="6"/>
  <c r="Q387" i="6" s="1"/>
  <c r="P37" i="6"/>
  <c r="Q37" i="6" s="1"/>
  <c r="P137" i="6"/>
  <c r="Q137" i="6" s="1"/>
  <c r="P537" i="6"/>
  <c r="Q537" i="6" s="1"/>
  <c r="P287" i="6"/>
  <c r="Q287" i="6" s="1"/>
  <c r="P637" i="6"/>
  <c r="Q637" i="6" s="1"/>
  <c r="P487" i="6"/>
  <c r="Q487" i="6" s="1"/>
  <c r="P837" i="6"/>
  <c r="Q837" i="6" s="1"/>
  <c r="P587" i="6"/>
  <c r="Q587" i="6" s="1"/>
  <c r="P337" i="6"/>
  <c r="Q337" i="6" s="1"/>
  <c r="P687" i="6"/>
  <c r="Q687" i="6" s="1"/>
  <c r="P437" i="6"/>
  <c r="Q437" i="6" s="1"/>
  <c r="P787" i="6"/>
  <c r="Q787" i="6" s="1"/>
  <c r="P737" i="6"/>
  <c r="Q737" i="6" s="1"/>
  <c r="N235" i="6"/>
  <c r="D235" i="6"/>
  <c r="S235" i="6"/>
  <c r="T235" i="6" s="1"/>
  <c r="U235" i="6" s="1"/>
  <c r="K235" i="6"/>
  <c r="O235" i="6"/>
  <c r="H235" i="6"/>
  <c r="I235" i="6"/>
  <c r="F235" i="6"/>
  <c r="J235" i="6"/>
  <c r="R235" i="6"/>
  <c r="AW38" i="3"/>
  <c r="AK38" i="3"/>
  <c r="B38" i="3"/>
  <c r="C39" i="3"/>
  <c r="AM38" i="3"/>
  <c r="AT38" i="3"/>
  <c r="AP38" i="3"/>
  <c r="AQ38" i="3"/>
  <c r="AL38" i="3"/>
  <c r="AU38" i="3"/>
  <c r="AN38" i="3"/>
  <c r="AR38" i="3"/>
  <c r="AO38" i="3"/>
  <c r="AF38" i="3"/>
  <c r="AV38" i="3"/>
  <c r="AJ38" i="3"/>
  <c r="AE36" i="6"/>
  <c r="AE186" i="6"/>
  <c r="AE86" i="6"/>
  <c r="AE436" i="6"/>
  <c r="I585" i="6"/>
  <c r="R585" i="6"/>
  <c r="J585" i="6"/>
  <c r="F585" i="6"/>
  <c r="S585" i="6"/>
  <c r="T585" i="6" s="1"/>
  <c r="U585" i="6" s="1"/>
  <c r="O585" i="6"/>
  <c r="D585" i="6"/>
  <c r="H585" i="6"/>
  <c r="N585" i="6"/>
  <c r="K585" i="6"/>
  <c r="F45" i="2"/>
  <c r="D46" i="2"/>
  <c r="I45" i="2"/>
  <c r="G45" i="2"/>
  <c r="C45" i="2"/>
  <c r="E45" i="2"/>
  <c r="D536" i="6" l="1"/>
  <c r="K536" i="6"/>
  <c r="J336" i="6"/>
  <c r="H536" i="6"/>
  <c r="I536" i="6"/>
  <c r="J536" i="6"/>
  <c r="S536" i="6"/>
  <c r="T536" i="6" s="1"/>
  <c r="U536" i="6" s="1"/>
  <c r="H486" i="6"/>
  <c r="R536" i="6"/>
  <c r="N536" i="6"/>
  <c r="O536" i="6"/>
  <c r="J486" i="6"/>
  <c r="I486" i="6"/>
  <c r="O486" i="6"/>
  <c r="K486" i="6"/>
  <c r="N486" i="6"/>
  <c r="S486" i="6"/>
  <c r="T486" i="6" s="1"/>
  <c r="U486" i="6" s="1"/>
  <c r="D486" i="6"/>
  <c r="O336" i="6"/>
  <c r="D336" i="6"/>
  <c r="F336" i="6"/>
  <c r="N336" i="6"/>
  <c r="K336" i="6"/>
  <c r="F486" i="6"/>
  <c r="R636" i="6"/>
  <c r="I386" i="6"/>
  <c r="R336" i="6"/>
  <c r="H336" i="6"/>
  <c r="D786" i="6"/>
  <c r="F636" i="6"/>
  <c r="K386" i="6"/>
  <c r="I336" i="6"/>
  <c r="S786" i="6"/>
  <c r="T786" i="6" s="1"/>
  <c r="U786" i="6" s="1"/>
  <c r="I786" i="6"/>
  <c r="J686" i="6"/>
  <c r="S836" i="6"/>
  <c r="T836" i="6" s="1"/>
  <c r="U836" i="6" s="1"/>
  <c r="N836" i="6"/>
  <c r="I636" i="6"/>
  <c r="H636" i="6"/>
  <c r="J636" i="6"/>
  <c r="S386" i="6"/>
  <c r="T386" i="6" s="1"/>
  <c r="U386" i="6" s="1"/>
  <c r="O386" i="6"/>
  <c r="O786" i="6"/>
  <c r="H786" i="6"/>
  <c r="O636" i="6"/>
  <c r="N636" i="6"/>
  <c r="D386" i="6"/>
  <c r="N386" i="6"/>
  <c r="H386" i="6"/>
  <c r="K786" i="6"/>
  <c r="J786" i="6"/>
  <c r="N786" i="6"/>
  <c r="D636" i="6"/>
  <c r="S636" i="6"/>
  <c r="T636" i="6" s="1"/>
  <c r="U636" i="6" s="1"/>
  <c r="F386" i="6"/>
  <c r="R386" i="6"/>
  <c r="R786" i="6"/>
  <c r="S686" i="6"/>
  <c r="T686" i="6" s="1"/>
  <c r="U686" i="6" s="1"/>
  <c r="R686" i="6"/>
  <c r="I686" i="6"/>
  <c r="J836" i="6"/>
  <c r="O836" i="6"/>
  <c r="R836" i="6"/>
  <c r="AE337" i="6"/>
  <c r="S337" i="6" s="1"/>
  <c r="T337" i="6" s="1"/>
  <c r="U337" i="6" s="1"/>
  <c r="K836" i="6"/>
  <c r="F836" i="6"/>
  <c r="F236" i="6"/>
  <c r="K686" i="6"/>
  <c r="AE537" i="6"/>
  <c r="N537" i="6" s="1"/>
  <c r="H836" i="6"/>
  <c r="D836" i="6"/>
  <c r="K236" i="6"/>
  <c r="H236" i="6"/>
  <c r="N236" i="6"/>
  <c r="F686" i="6"/>
  <c r="O686" i="6"/>
  <c r="H686" i="6"/>
  <c r="I236" i="6"/>
  <c r="D236" i="6"/>
  <c r="S236" i="6"/>
  <c r="T236" i="6" s="1"/>
  <c r="U236" i="6" s="1"/>
  <c r="D686" i="6"/>
  <c r="R236" i="6"/>
  <c r="O236" i="6"/>
  <c r="AE737" i="6"/>
  <c r="R737" i="6" s="1"/>
  <c r="AE387" i="6"/>
  <c r="H387" i="6" s="1"/>
  <c r="AE587" i="6"/>
  <c r="S587" i="6" s="1"/>
  <c r="T587" i="6" s="1"/>
  <c r="U587" i="6" s="1"/>
  <c r="AE287" i="6"/>
  <c r="H287" i="6" s="1"/>
  <c r="AZ45" i="2"/>
  <c r="AV45" i="2"/>
  <c r="AU45" i="2"/>
  <c r="BC45" i="2"/>
  <c r="AX45" i="2"/>
  <c r="AM45" i="2"/>
  <c r="BB45" i="2"/>
  <c r="AW45" i="2"/>
  <c r="AT45" i="2"/>
  <c r="AY45" i="2"/>
  <c r="AP45" i="2"/>
  <c r="AR45" i="2"/>
  <c r="AS45" i="2"/>
  <c r="AN45" i="2"/>
  <c r="BA45" i="2"/>
  <c r="AO45" i="2"/>
  <c r="AQ45" i="2"/>
  <c r="AE37" i="6"/>
  <c r="P738" i="6"/>
  <c r="Q738" i="6" s="1"/>
  <c r="P388" i="6"/>
  <c r="Q388" i="6" s="1"/>
  <c r="P588" i="6"/>
  <c r="Q588" i="6" s="1"/>
  <c r="P488" i="6"/>
  <c r="Q488" i="6" s="1"/>
  <c r="P188" i="6"/>
  <c r="Q188" i="6" s="1"/>
  <c r="P238" i="6"/>
  <c r="Q238" i="6" s="1"/>
  <c r="P788" i="6"/>
  <c r="Q788" i="6" s="1"/>
  <c r="P638" i="6"/>
  <c r="Q638" i="6" s="1"/>
  <c r="P88" i="6"/>
  <c r="Q88" i="6" s="1"/>
  <c r="P288" i="6"/>
  <c r="Q288" i="6" s="1"/>
  <c r="P688" i="6"/>
  <c r="Q688" i="6" s="1"/>
  <c r="P538" i="6"/>
  <c r="Q538" i="6" s="1"/>
  <c r="P838" i="6"/>
  <c r="Q838" i="6" s="1"/>
  <c r="P338" i="6"/>
  <c r="Q338" i="6" s="1"/>
  <c r="P438" i="6"/>
  <c r="Q438" i="6" s="1"/>
  <c r="P38" i="6"/>
  <c r="Q38" i="6" s="1"/>
  <c r="P138" i="6"/>
  <c r="Q138" i="6" s="1"/>
  <c r="J186" i="6"/>
  <c r="D186" i="6"/>
  <c r="S186" i="6"/>
  <c r="T186" i="6" s="1"/>
  <c r="U186" i="6" s="1"/>
  <c r="H186" i="6"/>
  <c r="K186" i="6"/>
  <c r="O186" i="6"/>
  <c r="N186" i="6"/>
  <c r="I186" i="6"/>
  <c r="R186" i="6"/>
  <c r="F186" i="6"/>
  <c r="R387" i="6"/>
  <c r="L688" i="6"/>
  <c r="L88" i="6"/>
  <c r="L338" i="6"/>
  <c r="L488" i="6"/>
  <c r="L438" i="6"/>
  <c r="L738" i="6"/>
  <c r="L238" i="6"/>
  <c r="L788" i="6"/>
  <c r="L38" i="6"/>
  <c r="L588" i="6"/>
  <c r="L138" i="6"/>
  <c r="L288" i="6"/>
  <c r="L638" i="6"/>
  <c r="L838" i="6"/>
  <c r="L538" i="6"/>
  <c r="L388" i="6"/>
  <c r="L188" i="6"/>
  <c r="D47" i="2"/>
  <c r="E46" i="2"/>
  <c r="I46" i="2"/>
  <c r="G46" i="2"/>
  <c r="C46" i="2"/>
  <c r="F46" i="2"/>
  <c r="J436" i="6"/>
  <c r="F436" i="6"/>
  <c r="H436" i="6"/>
  <c r="D436" i="6"/>
  <c r="I436" i="6"/>
  <c r="S436" i="6"/>
  <c r="T436" i="6" s="1"/>
  <c r="U436" i="6" s="1"/>
  <c r="R436" i="6"/>
  <c r="K436" i="6"/>
  <c r="N436" i="6"/>
  <c r="O436" i="6"/>
  <c r="AW39" i="3"/>
  <c r="AR39" i="3"/>
  <c r="AU39" i="3"/>
  <c r="AN39" i="3"/>
  <c r="AT39" i="3"/>
  <c r="AQ39" i="3"/>
  <c r="AO39" i="3"/>
  <c r="C40" i="3"/>
  <c r="AF39" i="3"/>
  <c r="AM39" i="3"/>
  <c r="AL39" i="3"/>
  <c r="AK39" i="3"/>
  <c r="AP39" i="3"/>
  <c r="AJ39" i="3"/>
  <c r="AV39" i="3"/>
  <c r="B39" i="3"/>
  <c r="H136" i="6"/>
  <c r="O136" i="6"/>
  <c r="N136" i="6"/>
  <c r="J136" i="6"/>
  <c r="R136" i="6"/>
  <c r="S136" i="6"/>
  <c r="T136" i="6" s="1"/>
  <c r="U136" i="6" s="1"/>
  <c r="F136" i="6"/>
  <c r="D136" i="6"/>
  <c r="K136" i="6"/>
  <c r="I136" i="6"/>
  <c r="K586" i="6"/>
  <c r="D586" i="6"/>
  <c r="I586" i="6"/>
  <c r="N586" i="6"/>
  <c r="S586" i="6"/>
  <c r="T586" i="6" s="1"/>
  <c r="U586" i="6" s="1"/>
  <c r="O586" i="6"/>
  <c r="F586" i="6"/>
  <c r="J586" i="6"/>
  <c r="R586" i="6"/>
  <c r="H586" i="6"/>
  <c r="AE237" i="6"/>
  <c r="AE87" i="6"/>
  <c r="AE687" i="6"/>
  <c r="AE837" i="6"/>
  <c r="AE637" i="6"/>
  <c r="AE137" i="6"/>
  <c r="M688" i="6"/>
  <c r="M188" i="6"/>
  <c r="M488" i="6"/>
  <c r="M388" i="6"/>
  <c r="M338" i="6"/>
  <c r="M438" i="6"/>
  <c r="M788" i="6"/>
  <c r="M238" i="6"/>
  <c r="M738" i="6"/>
  <c r="M288" i="6"/>
  <c r="M88" i="6"/>
  <c r="M38" i="6"/>
  <c r="M138" i="6"/>
  <c r="M588" i="6"/>
  <c r="M838" i="6"/>
  <c r="M638" i="6"/>
  <c r="M538" i="6"/>
  <c r="R86" i="6"/>
  <c r="D86" i="6"/>
  <c r="F86" i="6"/>
  <c r="O86" i="6"/>
  <c r="K86" i="6"/>
  <c r="J86" i="6"/>
  <c r="N86" i="6"/>
  <c r="I86" i="6"/>
  <c r="S86" i="6"/>
  <c r="T86" i="6" s="1"/>
  <c r="U86" i="6" s="1"/>
  <c r="H86" i="6"/>
  <c r="H286" i="6"/>
  <c r="R286" i="6"/>
  <c r="J286" i="6"/>
  <c r="F286" i="6"/>
  <c r="O286" i="6"/>
  <c r="I286" i="6"/>
  <c r="K286" i="6"/>
  <c r="D286" i="6"/>
  <c r="S286" i="6"/>
  <c r="T286" i="6" s="1"/>
  <c r="U286" i="6" s="1"/>
  <c r="N286" i="6"/>
  <c r="K36" i="6"/>
  <c r="S36" i="6"/>
  <c r="T36" i="6" s="1"/>
  <c r="U36" i="6" s="1"/>
  <c r="F36" i="6"/>
  <c r="D36" i="6"/>
  <c r="N36" i="6"/>
  <c r="J36" i="6"/>
  <c r="H36" i="6"/>
  <c r="O36" i="6"/>
  <c r="I36" i="6"/>
  <c r="R36" i="6"/>
  <c r="H736" i="6"/>
  <c r="R736" i="6"/>
  <c r="D736" i="6"/>
  <c r="N736" i="6"/>
  <c r="S736" i="6"/>
  <c r="T736" i="6" s="1"/>
  <c r="U736" i="6" s="1"/>
  <c r="I736" i="6"/>
  <c r="K736" i="6"/>
  <c r="F736" i="6"/>
  <c r="O736" i="6"/>
  <c r="J736" i="6"/>
  <c r="AE487" i="6"/>
  <c r="AE787" i="6"/>
  <c r="AE437" i="6"/>
  <c r="AE187" i="6"/>
  <c r="K387" i="6" l="1"/>
  <c r="J537" i="6"/>
  <c r="I537" i="6"/>
  <c r="R587" i="6"/>
  <c r="F587" i="6"/>
  <c r="D587" i="6"/>
  <c r="H587" i="6"/>
  <c r="I587" i="6"/>
  <c r="D537" i="6"/>
  <c r="J587" i="6"/>
  <c r="K587" i="6"/>
  <c r="N587" i="6"/>
  <c r="O587" i="6"/>
  <c r="N387" i="6"/>
  <c r="O537" i="6"/>
  <c r="I287" i="6"/>
  <c r="F387" i="6"/>
  <c r="R537" i="6"/>
  <c r="J387" i="6"/>
  <c r="S537" i="6"/>
  <c r="T537" i="6" s="1"/>
  <c r="U537" i="6" s="1"/>
  <c r="K537" i="6"/>
  <c r="S387" i="6"/>
  <c r="T387" i="6" s="1"/>
  <c r="U387" i="6" s="1"/>
  <c r="D387" i="6"/>
  <c r="O387" i="6"/>
  <c r="H537" i="6"/>
  <c r="F537" i="6"/>
  <c r="I387" i="6"/>
  <c r="H337" i="6"/>
  <c r="K337" i="6"/>
  <c r="I337" i="6"/>
  <c r="I737" i="6"/>
  <c r="D337" i="6"/>
  <c r="R337" i="6"/>
  <c r="J337" i="6"/>
  <c r="N337" i="6"/>
  <c r="F337" i="6"/>
  <c r="D737" i="6"/>
  <c r="O337" i="6"/>
  <c r="H737" i="6"/>
  <c r="R287" i="6"/>
  <c r="K737" i="6"/>
  <c r="O737" i="6"/>
  <c r="N287" i="6"/>
  <c r="K287" i="6"/>
  <c r="F287" i="6"/>
  <c r="D287" i="6"/>
  <c r="O287" i="6"/>
  <c r="AE388" i="6"/>
  <c r="K388" i="6" s="1"/>
  <c r="AE288" i="6"/>
  <c r="J288" i="6" s="1"/>
  <c r="AE788" i="6"/>
  <c r="K788" i="6" s="1"/>
  <c r="AE488" i="6"/>
  <c r="N488" i="6" s="1"/>
  <c r="S287" i="6"/>
  <c r="T287" i="6" s="1"/>
  <c r="U287" i="6" s="1"/>
  <c r="J287" i="6"/>
  <c r="S737" i="6"/>
  <c r="T737" i="6" s="1"/>
  <c r="U737" i="6" s="1"/>
  <c r="J737" i="6"/>
  <c r="F737" i="6"/>
  <c r="N737" i="6"/>
  <c r="F787" i="6"/>
  <c r="J787" i="6"/>
  <c r="I787" i="6"/>
  <c r="D787" i="6"/>
  <c r="S787" i="6"/>
  <c r="T787" i="6" s="1"/>
  <c r="U787" i="6" s="1"/>
  <c r="N787" i="6"/>
  <c r="K787" i="6"/>
  <c r="O787" i="6"/>
  <c r="R787" i="6"/>
  <c r="H787" i="6"/>
  <c r="F687" i="6"/>
  <c r="D687" i="6"/>
  <c r="N687" i="6"/>
  <c r="H687" i="6"/>
  <c r="O687" i="6"/>
  <c r="S687" i="6"/>
  <c r="T687" i="6" s="1"/>
  <c r="U687" i="6" s="1"/>
  <c r="R687" i="6"/>
  <c r="K687" i="6"/>
  <c r="J687" i="6"/>
  <c r="I687" i="6"/>
  <c r="I788" i="6"/>
  <c r="J87" i="6"/>
  <c r="O87" i="6"/>
  <c r="I87" i="6"/>
  <c r="D87" i="6"/>
  <c r="R87" i="6"/>
  <c r="K87" i="6"/>
  <c r="N87" i="6"/>
  <c r="S87" i="6"/>
  <c r="T87" i="6" s="1"/>
  <c r="U87" i="6" s="1"/>
  <c r="H87" i="6"/>
  <c r="F87" i="6"/>
  <c r="L39" i="6"/>
  <c r="L489" i="6"/>
  <c r="L639" i="6"/>
  <c r="L289" i="6"/>
  <c r="L339" i="6"/>
  <c r="L739" i="6"/>
  <c r="L789" i="6"/>
  <c r="L539" i="6"/>
  <c r="L389" i="6"/>
  <c r="L839" i="6"/>
  <c r="L139" i="6"/>
  <c r="L189" i="6"/>
  <c r="L439" i="6"/>
  <c r="L89" i="6"/>
  <c r="L589" i="6"/>
  <c r="L239" i="6"/>
  <c r="L689" i="6"/>
  <c r="AE138" i="6"/>
  <c r="AE338" i="6"/>
  <c r="K437" i="6"/>
  <c r="H437" i="6"/>
  <c r="N437" i="6"/>
  <c r="O437" i="6"/>
  <c r="J437" i="6"/>
  <c r="S437" i="6"/>
  <c r="T437" i="6" s="1"/>
  <c r="U437" i="6" s="1"/>
  <c r="D437" i="6"/>
  <c r="R437" i="6"/>
  <c r="F437" i="6"/>
  <c r="I437" i="6"/>
  <c r="K837" i="6"/>
  <c r="H837" i="6"/>
  <c r="D837" i="6"/>
  <c r="I837" i="6"/>
  <c r="R837" i="6"/>
  <c r="O837" i="6"/>
  <c r="F837" i="6"/>
  <c r="N837" i="6"/>
  <c r="S837" i="6"/>
  <c r="T837" i="6" s="1"/>
  <c r="U837" i="6" s="1"/>
  <c r="J837" i="6"/>
  <c r="AT40" i="3"/>
  <c r="AW40" i="3"/>
  <c r="AM40" i="3"/>
  <c r="B40" i="3"/>
  <c r="AR40" i="3"/>
  <c r="AK40" i="3"/>
  <c r="AJ40" i="3"/>
  <c r="AP40" i="3"/>
  <c r="AL40" i="3"/>
  <c r="AU40" i="3"/>
  <c r="AV40" i="3"/>
  <c r="AO40" i="3"/>
  <c r="AQ40" i="3"/>
  <c r="C41" i="3"/>
  <c r="AN40" i="3"/>
  <c r="AF40" i="3"/>
  <c r="P39" i="6"/>
  <c r="Q39" i="6" s="1"/>
  <c r="P739" i="6"/>
  <c r="Q739" i="6" s="1"/>
  <c r="P339" i="6"/>
  <c r="Q339" i="6" s="1"/>
  <c r="P289" i="6"/>
  <c r="Q289" i="6" s="1"/>
  <c r="P139" i="6"/>
  <c r="Q139" i="6" s="1"/>
  <c r="P239" i="6"/>
  <c r="Q239" i="6" s="1"/>
  <c r="P689" i="6"/>
  <c r="Q689" i="6" s="1"/>
  <c r="P189" i="6"/>
  <c r="Q189" i="6" s="1"/>
  <c r="P439" i="6"/>
  <c r="Q439" i="6" s="1"/>
  <c r="P589" i="6"/>
  <c r="Q589" i="6" s="1"/>
  <c r="P839" i="6"/>
  <c r="Q839" i="6" s="1"/>
  <c r="P639" i="6"/>
  <c r="Q639" i="6" s="1"/>
  <c r="P539" i="6"/>
  <c r="Q539" i="6" s="1"/>
  <c r="P489" i="6"/>
  <c r="Q489" i="6" s="1"/>
  <c r="P389" i="6"/>
  <c r="Q389" i="6" s="1"/>
  <c r="P89" i="6"/>
  <c r="Q89" i="6" s="1"/>
  <c r="P789" i="6"/>
  <c r="Q789" i="6" s="1"/>
  <c r="AE188" i="6"/>
  <c r="AE638" i="6"/>
  <c r="AE38" i="6"/>
  <c r="AE438" i="6"/>
  <c r="AE688" i="6"/>
  <c r="D487" i="6"/>
  <c r="O487" i="6"/>
  <c r="R487" i="6"/>
  <c r="I487" i="6"/>
  <c r="H487" i="6"/>
  <c r="K487" i="6"/>
  <c r="J487" i="6"/>
  <c r="S487" i="6"/>
  <c r="T487" i="6" s="1"/>
  <c r="U487" i="6" s="1"/>
  <c r="F487" i="6"/>
  <c r="N487" i="6"/>
  <c r="K137" i="6"/>
  <c r="S137" i="6"/>
  <c r="T137" i="6" s="1"/>
  <c r="U137" i="6" s="1"/>
  <c r="F137" i="6"/>
  <c r="I137" i="6"/>
  <c r="D137" i="6"/>
  <c r="H137" i="6"/>
  <c r="J137" i="6"/>
  <c r="R137" i="6"/>
  <c r="O137" i="6"/>
  <c r="N137" i="6"/>
  <c r="M389" i="6"/>
  <c r="M639" i="6"/>
  <c r="M689" i="6"/>
  <c r="M739" i="6"/>
  <c r="M289" i="6"/>
  <c r="M339" i="6"/>
  <c r="M189" i="6"/>
  <c r="M139" i="6"/>
  <c r="M589" i="6"/>
  <c r="M89" i="6"/>
  <c r="M839" i="6"/>
  <c r="M789" i="6"/>
  <c r="M489" i="6"/>
  <c r="M39" i="6"/>
  <c r="M539" i="6"/>
  <c r="M439" i="6"/>
  <c r="M239" i="6"/>
  <c r="AE538" i="6"/>
  <c r="AE238" i="6"/>
  <c r="S37" i="6"/>
  <c r="T37" i="6" s="1"/>
  <c r="U37" i="6" s="1"/>
  <c r="D37" i="6"/>
  <c r="K37" i="6"/>
  <c r="N37" i="6"/>
  <c r="F37" i="6"/>
  <c r="O37" i="6"/>
  <c r="I37" i="6"/>
  <c r="H37" i="6"/>
  <c r="R37" i="6"/>
  <c r="J37" i="6"/>
  <c r="I187" i="6"/>
  <c r="F187" i="6"/>
  <c r="K187" i="6"/>
  <c r="J187" i="6"/>
  <c r="S187" i="6"/>
  <c r="T187" i="6" s="1"/>
  <c r="U187" i="6" s="1"/>
  <c r="D187" i="6"/>
  <c r="R187" i="6"/>
  <c r="O187" i="6"/>
  <c r="N187" i="6"/>
  <c r="H187" i="6"/>
  <c r="J637" i="6"/>
  <c r="D637" i="6"/>
  <c r="K637" i="6"/>
  <c r="R637" i="6"/>
  <c r="H637" i="6"/>
  <c r="F637" i="6"/>
  <c r="N637" i="6"/>
  <c r="S637" i="6"/>
  <c r="T637" i="6" s="1"/>
  <c r="U637" i="6" s="1"/>
  <c r="I637" i="6"/>
  <c r="O637" i="6"/>
  <c r="I237" i="6"/>
  <c r="O237" i="6"/>
  <c r="F237" i="6"/>
  <c r="H237" i="6"/>
  <c r="K237" i="6"/>
  <c r="S237" i="6"/>
  <c r="T237" i="6" s="1"/>
  <c r="U237" i="6" s="1"/>
  <c r="J237" i="6"/>
  <c r="R237" i="6"/>
  <c r="D237" i="6"/>
  <c r="N237" i="6"/>
  <c r="AU46" i="2"/>
  <c r="AZ46" i="2"/>
  <c r="BA46" i="2"/>
  <c r="AM46" i="2"/>
  <c r="AX46" i="2"/>
  <c r="AO46" i="2"/>
  <c r="AP46" i="2"/>
  <c r="AT46" i="2"/>
  <c r="AR46" i="2"/>
  <c r="BC46" i="2"/>
  <c r="AQ46" i="2"/>
  <c r="AS46" i="2"/>
  <c r="AN46" i="2"/>
  <c r="AV46" i="2"/>
  <c r="AY46" i="2"/>
  <c r="BB46" i="2"/>
  <c r="AW46" i="2"/>
  <c r="E47" i="2"/>
  <c r="I47" i="2"/>
  <c r="C47" i="2"/>
  <c r="F47" i="2"/>
  <c r="D48" i="2"/>
  <c r="G47" i="2"/>
  <c r="AE838" i="6"/>
  <c r="AE588" i="6"/>
  <c r="AE738" i="6"/>
  <c r="AE88" i="6"/>
  <c r="O488" i="6" l="1"/>
  <c r="I388" i="6"/>
  <c r="N288" i="6"/>
  <c r="N788" i="6"/>
  <c r="O288" i="6"/>
  <c r="R388" i="6"/>
  <c r="I288" i="6"/>
  <c r="S388" i="6"/>
  <c r="T388" i="6" s="1"/>
  <c r="U388" i="6" s="1"/>
  <c r="H388" i="6"/>
  <c r="D388" i="6"/>
  <c r="H488" i="6"/>
  <c r="D788" i="6"/>
  <c r="F788" i="6"/>
  <c r="O388" i="6"/>
  <c r="N388" i="6"/>
  <c r="F388" i="6"/>
  <c r="O788" i="6"/>
  <c r="S788" i="6"/>
  <c r="T788" i="6" s="1"/>
  <c r="U788" i="6" s="1"/>
  <c r="J788" i="6"/>
  <c r="J388" i="6"/>
  <c r="R788" i="6"/>
  <c r="H788" i="6"/>
  <c r="F488" i="6"/>
  <c r="K488" i="6"/>
  <c r="R488" i="6"/>
  <c r="D488" i="6"/>
  <c r="J488" i="6"/>
  <c r="I488" i="6"/>
  <c r="S488" i="6"/>
  <c r="T488" i="6" s="1"/>
  <c r="U488" i="6" s="1"/>
  <c r="S288" i="6"/>
  <c r="T288" i="6" s="1"/>
  <c r="U288" i="6" s="1"/>
  <c r="H288" i="6"/>
  <c r="D288" i="6"/>
  <c r="K288" i="6"/>
  <c r="R288" i="6"/>
  <c r="F288" i="6"/>
  <c r="AE89" i="6"/>
  <c r="I89" i="6" s="1"/>
  <c r="AE739" i="6"/>
  <c r="N739" i="6" s="1"/>
  <c r="AU47" i="2"/>
  <c r="AX47" i="2"/>
  <c r="BA47" i="2"/>
  <c r="AV47" i="2"/>
  <c r="AM47" i="2"/>
  <c r="AQ47" i="2"/>
  <c r="BB47" i="2"/>
  <c r="AS47" i="2"/>
  <c r="AT47" i="2"/>
  <c r="AO47" i="2"/>
  <c r="AP47" i="2"/>
  <c r="AR47" i="2"/>
  <c r="BC47" i="2"/>
  <c r="AZ47" i="2"/>
  <c r="AN47" i="2"/>
  <c r="AY47" i="2"/>
  <c r="AW47" i="2"/>
  <c r="H738" i="6"/>
  <c r="S738" i="6"/>
  <c r="T738" i="6" s="1"/>
  <c r="U738" i="6" s="1"/>
  <c r="F738" i="6"/>
  <c r="J738" i="6"/>
  <c r="I738" i="6"/>
  <c r="N738" i="6"/>
  <c r="K738" i="6"/>
  <c r="O738" i="6"/>
  <c r="R738" i="6"/>
  <c r="D738" i="6"/>
  <c r="I48" i="2"/>
  <c r="E48" i="2"/>
  <c r="G48" i="2"/>
  <c r="F48" i="2"/>
  <c r="C48" i="2"/>
  <c r="D49" i="2"/>
  <c r="L190" i="6"/>
  <c r="L740" i="6"/>
  <c r="L40" i="6"/>
  <c r="L590" i="6"/>
  <c r="L290" i="6"/>
  <c r="L840" i="6"/>
  <c r="L340" i="6"/>
  <c r="L690" i="6"/>
  <c r="L440" i="6"/>
  <c r="L640" i="6"/>
  <c r="L490" i="6"/>
  <c r="L390" i="6"/>
  <c r="L540" i="6"/>
  <c r="L240" i="6"/>
  <c r="L140" i="6"/>
  <c r="L790" i="6"/>
  <c r="L90" i="6"/>
  <c r="H638" i="6"/>
  <c r="N638" i="6"/>
  <c r="O638" i="6"/>
  <c r="D638" i="6"/>
  <c r="S638" i="6"/>
  <c r="T638" i="6" s="1"/>
  <c r="U638" i="6" s="1"/>
  <c r="K638" i="6"/>
  <c r="R638" i="6"/>
  <c r="I638" i="6"/>
  <c r="F638" i="6"/>
  <c r="J638" i="6"/>
  <c r="O138" i="6"/>
  <c r="J138" i="6"/>
  <c r="R138" i="6"/>
  <c r="N138" i="6"/>
  <c r="D138" i="6"/>
  <c r="I138" i="6"/>
  <c r="K138" i="6"/>
  <c r="F138" i="6"/>
  <c r="S138" i="6"/>
  <c r="T138" i="6" s="1"/>
  <c r="U138" i="6" s="1"/>
  <c r="H138" i="6"/>
  <c r="O89" i="6"/>
  <c r="AE839" i="6"/>
  <c r="AE489" i="6"/>
  <c r="F588" i="6"/>
  <c r="I588" i="6"/>
  <c r="N588" i="6"/>
  <c r="D588" i="6"/>
  <c r="O588" i="6"/>
  <c r="K588" i="6"/>
  <c r="S588" i="6"/>
  <c r="T588" i="6" s="1"/>
  <c r="U588" i="6" s="1"/>
  <c r="J588" i="6"/>
  <c r="R588" i="6"/>
  <c r="H588" i="6"/>
  <c r="M840" i="6"/>
  <c r="M140" i="6"/>
  <c r="M90" i="6"/>
  <c r="M190" i="6"/>
  <c r="M790" i="6"/>
  <c r="M590" i="6"/>
  <c r="M290" i="6"/>
  <c r="M740" i="6"/>
  <c r="M390" i="6"/>
  <c r="M490" i="6"/>
  <c r="M640" i="6"/>
  <c r="M440" i="6"/>
  <c r="M540" i="6"/>
  <c r="M690" i="6"/>
  <c r="M340" i="6"/>
  <c r="M240" i="6"/>
  <c r="M40" i="6"/>
  <c r="N688" i="6"/>
  <c r="D688" i="6"/>
  <c r="F688" i="6"/>
  <c r="J688" i="6"/>
  <c r="S688" i="6"/>
  <c r="T688" i="6" s="1"/>
  <c r="U688" i="6" s="1"/>
  <c r="O688" i="6"/>
  <c r="H688" i="6"/>
  <c r="R688" i="6"/>
  <c r="I688" i="6"/>
  <c r="K688" i="6"/>
  <c r="K188" i="6"/>
  <c r="D188" i="6"/>
  <c r="I188" i="6"/>
  <c r="F188" i="6"/>
  <c r="O188" i="6"/>
  <c r="R188" i="6"/>
  <c r="J188" i="6"/>
  <c r="N188" i="6"/>
  <c r="H188" i="6"/>
  <c r="S188" i="6"/>
  <c r="T188" i="6" s="1"/>
  <c r="U188" i="6" s="1"/>
  <c r="C42" i="3"/>
  <c r="AR41" i="3"/>
  <c r="B41" i="3"/>
  <c r="AQ41" i="3"/>
  <c r="AW41" i="3"/>
  <c r="AK41" i="3"/>
  <c r="AF41" i="3"/>
  <c r="AO41" i="3"/>
  <c r="AV41" i="3"/>
  <c r="AP41" i="3"/>
  <c r="AU41" i="3"/>
  <c r="AN41" i="3"/>
  <c r="AL41" i="3"/>
  <c r="AJ41" i="3"/>
  <c r="AT41" i="3"/>
  <c r="AM41" i="3"/>
  <c r="AE689" i="6"/>
  <c r="AE439" i="6"/>
  <c r="AE389" i="6"/>
  <c r="AE339" i="6"/>
  <c r="AE39" i="6"/>
  <c r="F838" i="6"/>
  <c r="R838" i="6"/>
  <c r="J838" i="6"/>
  <c r="S838" i="6"/>
  <c r="T838" i="6" s="1"/>
  <c r="U838" i="6" s="1"/>
  <c r="N838" i="6"/>
  <c r="I838" i="6"/>
  <c r="O838" i="6"/>
  <c r="H838" i="6"/>
  <c r="K838" i="6"/>
  <c r="D838" i="6"/>
  <c r="F238" i="6"/>
  <c r="N238" i="6"/>
  <c r="O238" i="6"/>
  <c r="S238" i="6"/>
  <c r="T238" i="6" s="1"/>
  <c r="U238" i="6" s="1"/>
  <c r="I238" i="6"/>
  <c r="R238" i="6"/>
  <c r="H238" i="6"/>
  <c r="J238" i="6"/>
  <c r="K238" i="6"/>
  <c r="D238" i="6"/>
  <c r="S438" i="6"/>
  <c r="T438" i="6" s="1"/>
  <c r="U438" i="6" s="1"/>
  <c r="F438" i="6"/>
  <c r="D438" i="6"/>
  <c r="H438" i="6"/>
  <c r="N438" i="6"/>
  <c r="O438" i="6"/>
  <c r="J438" i="6"/>
  <c r="R438" i="6"/>
  <c r="I438" i="6"/>
  <c r="K438" i="6"/>
  <c r="AE239" i="6"/>
  <c r="AE189" i="6"/>
  <c r="AE539" i="6"/>
  <c r="AE289" i="6"/>
  <c r="J88" i="6"/>
  <c r="O88" i="6"/>
  <c r="D88" i="6"/>
  <c r="F88" i="6"/>
  <c r="H88" i="6"/>
  <c r="K88" i="6"/>
  <c r="S88" i="6"/>
  <c r="T88" i="6" s="1"/>
  <c r="U88" i="6" s="1"/>
  <c r="R88" i="6"/>
  <c r="N88" i="6"/>
  <c r="I88" i="6"/>
  <c r="P690" i="6"/>
  <c r="Q690" i="6" s="1"/>
  <c r="P40" i="6"/>
  <c r="Q40" i="6" s="1"/>
  <c r="P640" i="6"/>
  <c r="Q640" i="6" s="1"/>
  <c r="P440" i="6"/>
  <c r="Q440" i="6" s="1"/>
  <c r="P790" i="6"/>
  <c r="Q790" i="6" s="1"/>
  <c r="P540" i="6"/>
  <c r="Q540" i="6" s="1"/>
  <c r="P740" i="6"/>
  <c r="Q740" i="6" s="1"/>
  <c r="P290" i="6"/>
  <c r="Q290" i="6" s="1"/>
  <c r="P240" i="6"/>
  <c r="Q240" i="6" s="1"/>
  <c r="P590" i="6"/>
  <c r="Q590" i="6" s="1"/>
  <c r="P90" i="6"/>
  <c r="Q90" i="6" s="1"/>
  <c r="P140" i="6"/>
  <c r="Q140" i="6" s="1"/>
  <c r="P190" i="6"/>
  <c r="Q190" i="6" s="1"/>
  <c r="P340" i="6"/>
  <c r="Q340" i="6" s="1"/>
  <c r="P840" i="6"/>
  <c r="Q840" i="6" s="1"/>
  <c r="P390" i="6"/>
  <c r="Q390" i="6" s="1"/>
  <c r="P490" i="6"/>
  <c r="Q490" i="6" s="1"/>
  <c r="D538" i="6"/>
  <c r="J538" i="6"/>
  <c r="R538" i="6"/>
  <c r="O538" i="6"/>
  <c r="S538" i="6"/>
  <c r="T538" i="6" s="1"/>
  <c r="U538" i="6" s="1"/>
  <c r="I538" i="6"/>
  <c r="F538" i="6"/>
  <c r="N538" i="6"/>
  <c r="K538" i="6"/>
  <c r="H538" i="6"/>
  <c r="R38" i="6"/>
  <c r="I38" i="6"/>
  <c r="D38" i="6"/>
  <c r="N38" i="6"/>
  <c r="S38" i="6"/>
  <c r="T38" i="6" s="1"/>
  <c r="U38" i="6" s="1"/>
  <c r="O38" i="6"/>
  <c r="F38" i="6"/>
  <c r="J38" i="6"/>
  <c r="H38" i="6"/>
  <c r="K38" i="6"/>
  <c r="S338" i="6"/>
  <c r="T338" i="6" s="1"/>
  <c r="U338" i="6" s="1"/>
  <c r="N338" i="6"/>
  <c r="K338" i="6"/>
  <c r="J338" i="6"/>
  <c r="D338" i="6"/>
  <c r="I338" i="6"/>
  <c r="R338" i="6"/>
  <c r="O338" i="6"/>
  <c r="F338" i="6"/>
  <c r="H338" i="6"/>
  <c r="AE589" i="6"/>
  <c r="AE139" i="6"/>
  <c r="AE789" i="6"/>
  <c r="AE639" i="6"/>
  <c r="D739" i="6" l="1"/>
  <c r="O739" i="6"/>
  <c r="K739" i="6"/>
  <c r="H739" i="6"/>
  <c r="J739" i="6"/>
  <c r="R739" i="6"/>
  <c r="S739" i="6"/>
  <c r="T739" i="6" s="1"/>
  <c r="U739" i="6" s="1"/>
  <c r="I739" i="6"/>
  <c r="F739" i="6"/>
  <c r="H89" i="6"/>
  <c r="F89" i="6"/>
  <c r="D89" i="6"/>
  <c r="K89" i="6"/>
  <c r="J89" i="6"/>
  <c r="N89" i="6"/>
  <c r="AE90" i="6"/>
  <c r="S90" i="6" s="1"/>
  <c r="T90" i="6" s="1"/>
  <c r="U90" i="6" s="1"/>
  <c r="S89" i="6"/>
  <c r="T89" i="6" s="1"/>
  <c r="U89" i="6" s="1"/>
  <c r="R89" i="6"/>
  <c r="F589" i="6"/>
  <c r="N589" i="6"/>
  <c r="I589" i="6"/>
  <c r="S589" i="6"/>
  <c r="T589" i="6" s="1"/>
  <c r="U589" i="6" s="1"/>
  <c r="R589" i="6"/>
  <c r="J589" i="6"/>
  <c r="D589" i="6"/>
  <c r="O589" i="6"/>
  <c r="K589" i="6"/>
  <c r="H589" i="6"/>
  <c r="O189" i="6"/>
  <c r="K189" i="6"/>
  <c r="H189" i="6"/>
  <c r="N189" i="6"/>
  <c r="I189" i="6"/>
  <c r="F189" i="6"/>
  <c r="J189" i="6"/>
  <c r="D189" i="6"/>
  <c r="R189" i="6"/>
  <c r="S189" i="6"/>
  <c r="T189" i="6" s="1"/>
  <c r="U189" i="6" s="1"/>
  <c r="S39" i="6"/>
  <c r="T39" i="6" s="1"/>
  <c r="U39" i="6" s="1"/>
  <c r="D39" i="6"/>
  <c r="N39" i="6"/>
  <c r="H39" i="6"/>
  <c r="R39" i="6"/>
  <c r="O39" i="6"/>
  <c r="I39" i="6"/>
  <c r="J39" i="6"/>
  <c r="K39" i="6"/>
  <c r="F39" i="6"/>
  <c r="K689" i="6"/>
  <c r="N689" i="6"/>
  <c r="H689" i="6"/>
  <c r="F689" i="6"/>
  <c r="O689" i="6"/>
  <c r="R689" i="6"/>
  <c r="D689" i="6"/>
  <c r="J689" i="6"/>
  <c r="I689" i="6"/>
  <c r="S689" i="6"/>
  <c r="T689" i="6" s="1"/>
  <c r="U689" i="6" s="1"/>
  <c r="AP42" i="3"/>
  <c r="AL42" i="3"/>
  <c r="AJ42" i="3"/>
  <c r="AF42" i="3"/>
  <c r="AU42" i="3"/>
  <c r="AW42" i="3"/>
  <c r="AM42" i="3"/>
  <c r="AQ42" i="3"/>
  <c r="B42" i="3"/>
  <c r="C43" i="3"/>
  <c r="AN42" i="3"/>
  <c r="AR42" i="3"/>
  <c r="AV42" i="3"/>
  <c r="AT42" i="3"/>
  <c r="AK42" i="3"/>
  <c r="AO42" i="3"/>
  <c r="F489" i="6"/>
  <c r="D489" i="6"/>
  <c r="H489" i="6"/>
  <c r="O489" i="6"/>
  <c r="R489" i="6"/>
  <c r="S489" i="6"/>
  <c r="T489" i="6" s="1"/>
  <c r="U489" i="6" s="1"/>
  <c r="K489" i="6"/>
  <c r="J489" i="6"/>
  <c r="I489" i="6"/>
  <c r="N489" i="6"/>
  <c r="AE140" i="6"/>
  <c r="AE490" i="6"/>
  <c r="AE340" i="6"/>
  <c r="AE40" i="6"/>
  <c r="BC48" i="2"/>
  <c r="AU48" i="2"/>
  <c r="AZ48" i="2"/>
  <c r="AV48" i="2"/>
  <c r="BA48" i="2"/>
  <c r="AP48" i="2"/>
  <c r="AR48" i="2"/>
  <c r="AT48" i="2"/>
  <c r="AO48" i="2"/>
  <c r="AW48" i="2"/>
  <c r="AN48" i="2"/>
  <c r="AX48" i="2"/>
  <c r="BB48" i="2"/>
  <c r="AY48" i="2"/>
  <c r="AM48" i="2"/>
  <c r="AQ48" i="2"/>
  <c r="AS48" i="2"/>
  <c r="S639" i="6"/>
  <c r="T639" i="6" s="1"/>
  <c r="U639" i="6" s="1"/>
  <c r="I639" i="6"/>
  <c r="N639" i="6"/>
  <c r="F639" i="6"/>
  <c r="J639" i="6"/>
  <c r="H639" i="6"/>
  <c r="R639" i="6"/>
  <c r="O639" i="6"/>
  <c r="D639" i="6"/>
  <c r="K639" i="6"/>
  <c r="D239" i="6"/>
  <c r="J239" i="6"/>
  <c r="S239" i="6"/>
  <c r="T239" i="6" s="1"/>
  <c r="U239" i="6" s="1"/>
  <c r="R239" i="6"/>
  <c r="O239" i="6"/>
  <c r="N239" i="6"/>
  <c r="K239" i="6"/>
  <c r="F239" i="6"/>
  <c r="H239" i="6"/>
  <c r="I239" i="6"/>
  <c r="R339" i="6"/>
  <c r="S339" i="6"/>
  <c r="T339" i="6" s="1"/>
  <c r="U339" i="6" s="1"/>
  <c r="H339" i="6"/>
  <c r="O339" i="6"/>
  <c r="D339" i="6"/>
  <c r="N339" i="6"/>
  <c r="K339" i="6"/>
  <c r="J339" i="6"/>
  <c r="I339" i="6"/>
  <c r="F339" i="6"/>
  <c r="AE240" i="6"/>
  <c r="AE640" i="6"/>
  <c r="AE840" i="6"/>
  <c r="AE740" i="6"/>
  <c r="M191" i="6"/>
  <c r="M341" i="6"/>
  <c r="M841" i="6"/>
  <c r="M641" i="6"/>
  <c r="M141" i="6"/>
  <c r="M91" i="6"/>
  <c r="M791" i="6"/>
  <c r="M441" i="6"/>
  <c r="M491" i="6"/>
  <c r="M591" i="6"/>
  <c r="M541" i="6"/>
  <c r="M391" i="6"/>
  <c r="M691" i="6"/>
  <c r="M241" i="6"/>
  <c r="M291" i="6"/>
  <c r="M41" i="6"/>
  <c r="M741" i="6"/>
  <c r="I789" i="6"/>
  <c r="K789" i="6"/>
  <c r="D789" i="6"/>
  <c r="O789" i="6"/>
  <c r="F789" i="6"/>
  <c r="N789" i="6"/>
  <c r="J789" i="6"/>
  <c r="S789" i="6"/>
  <c r="T789" i="6" s="1"/>
  <c r="U789" i="6" s="1"/>
  <c r="R789" i="6"/>
  <c r="H789" i="6"/>
  <c r="F289" i="6"/>
  <c r="H289" i="6"/>
  <c r="S289" i="6"/>
  <c r="T289" i="6" s="1"/>
  <c r="U289" i="6" s="1"/>
  <c r="J289" i="6"/>
  <c r="R289" i="6"/>
  <c r="O289" i="6"/>
  <c r="K289" i="6"/>
  <c r="I289" i="6"/>
  <c r="N289" i="6"/>
  <c r="D289" i="6"/>
  <c r="D389" i="6"/>
  <c r="J389" i="6"/>
  <c r="H389" i="6"/>
  <c r="I389" i="6"/>
  <c r="O389" i="6"/>
  <c r="S389" i="6"/>
  <c r="T389" i="6" s="1"/>
  <c r="U389" i="6" s="1"/>
  <c r="F389" i="6"/>
  <c r="K389" i="6"/>
  <c r="R389" i="6"/>
  <c r="N389" i="6"/>
  <c r="AE540" i="6"/>
  <c r="AE440" i="6"/>
  <c r="AE290" i="6"/>
  <c r="AE190" i="6"/>
  <c r="P141" i="6"/>
  <c r="Q141" i="6" s="1"/>
  <c r="P591" i="6"/>
  <c r="Q591" i="6" s="1"/>
  <c r="P191" i="6"/>
  <c r="Q191" i="6" s="1"/>
  <c r="P741" i="6"/>
  <c r="Q741" i="6" s="1"/>
  <c r="P91" i="6"/>
  <c r="Q91" i="6" s="1"/>
  <c r="P641" i="6"/>
  <c r="Q641" i="6" s="1"/>
  <c r="P791" i="6"/>
  <c r="Q791" i="6" s="1"/>
  <c r="P391" i="6"/>
  <c r="Q391" i="6" s="1"/>
  <c r="P841" i="6"/>
  <c r="Q841" i="6" s="1"/>
  <c r="P241" i="6"/>
  <c r="Q241" i="6" s="1"/>
  <c r="P491" i="6"/>
  <c r="Q491" i="6" s="1"/>
  <c r="P541" i="6"/>
  <c r="Q541" i="6" s="1"/>
  <c r="P41" i="6"/>
  <c r="Q41" i="6" s="1"/>
  <c r="P341" i="6"/>
  <c r="Q341" i="6" s="1"/>
  <c r="P691" i="6"/>
  <c r="Q691" i="6" s="1"/>
  <c r="P291" i="6"/>
  <c r="Q291" i="6" s="1"/>
  <c r="P441" i="6"/>
  <c r="Q441" i="6" s="1"/>
  <c r="J139" i="6"/>
  <c r="I139" i="6"/>
  <c r="N139" i="6"/>
  <c r="O139" i="6"/>
  <c r="S139" i="6"/>
  <c r="T139" i="6" s="1"/>
  <c r="U139" i="6" s="1"/>
  <c r="F139" i="6"/>
  <c r="K139" i="6"/>
  <c r="R139" i="6"/>
  <c r="H139" i="6"/>
  <c r="D139" i="6"/>
  <c r="S539" i="6"/>
  <c r="T539" i="6" s="1"/>
  <c r="U539" i="6" s="1"/>
  <c r="K539" i="6"/>
  <c r="H539" i="6"/>
  <c r="N539" i="6"/>
  <c r="R539" i="6"/>
  <c r="D539" i="6"/>
  <c r="I539" i="6"/>
  <c r="F539" i="6"/>
  <c r="J539" i="6"/>
  <c r="O539" i="6"/>
  <c r="R439" i="6"/>
  <c r="D439" i="6"/>
  <c r="H439" i="6"/>
  <c r="F439" i="6"/>
  <c r="S439" i="6"/>
  <c r="T439" i="6" s="1"/>
  <c r="U439" i="6" s="1"/>
  <c r="N439" i="6"/>
  <c r="I439" i="6"/>
  <c r="K439" i="6"/>
  <c r="O439" i="6"/>
  <c r="J439" i="6"/>
  <c r="D839" i="6"/>
  <c r="R839" i="6"/>
  <c r="S839" i="6"/>
  <c r="T839" i="6" s="1"/>
  <c r="U839" i="6" s="1"/>
  <c r="O839" i="6"/>
  <c r="H839" i="6"/>
  <c r="I839" i="6"/>
  <c r="K839" i="6"/>
  <c r="F839" i="6"/>
  <c r="J839" i="6"/>
  <c r="N839" i="6"/>
  <c r="AE790" i="6"/>
  <c r="AE390" i="6"/>
  <c r="AE690" i="6"/>
  <c r="AE590" i="6"/>
  <c r="I49" i="2"/>
  <c r="E49" i="2"/>
  <c r="F49" i="2"/>
  <c r="G49" i="2"/>
  <c r="C49" i="2"/>
  <c r="D50" i="2"/>
  <c r="L91" i="6"/>
  <c r="L191" i="6"/>
  <c r="L291" i="6"/>
  <c r="L341" i="6"/>
  <c r="L391" i="6"/>
  <c r="L641" i="6"/>
  <c r="L741" i="6"/>
  <c r="L591" i="6"/>
  <c r="L841" i="6"/>
  <c r="L241" i="6"/>
  <c r="L691" i="6"/>
  <c r="L441" i="6"/>
  <c r="L541" i="6"/>
  <c r="L41" i="6"/>
  <c r="L491" i="6"/>
  <c r="L141" i="6"/>
  <c r="L791" i="6"/>
  <c r="N90" i="6" l="1"/>
  <c r="AE41" i="6"/>
  <c r="R41" i="6" s="1"/>
  <c r="R90" i="6"/>
  <c r="F90" i="6"/>
  <c r="K90" i="6"/>
  <c r="J90" i="6"/>
  <c r="I90" i="6"/>
  <c r="D90" i="6"/>
  <c r="H90" i="6"/>
  <c r="O90" i="6"/>
  <c r="AE391" i="6"/>
  <c r="H391" i="6" s="1"/>
  <c r="AE191" i="6"/>
  <c r="J191" i="6" s="1"/>
  <c r="AE791" i="6"/>
  <c r="I791" i="6" s="1"/>
  <c r="AE541" i="6"/>
  <c r="F541" i="6" s="1"/>
  <c r="AE241" i="6"/>
  <c r="F241" i="6" s="1"/>
  <c r="AE641" i="6"/>
  <c r="N641" i="6" s="1"/>
  <c r="P792" i="6"/>
  <c r="Q792" i="6" s="1"/>
  <c r="P192" i="6"/>
  <c r="Q192" i="6" s="1"/>
  <c r="P442" i="6"/>
  <c r="Q442" i="6" s="1"/>
  <c r="P142" i="6"/>
  <c r="Q142" i="6" s="1"/>
  <c r="P742" i="6"/>
  <c r="Q742" i="6" s="1"/>
  <c r="P292" i="6"/>
  <c r="Q292" i="6" s="1"/>
  <c r="P692" i="6"/>
  <c r="Q692" i="6" s="1"/>
  <c r="P342" i="6"/>
  <c r="Q342" i="6" s="1"/>
  <c r="P592" i="6"/>
  <c r="Q592" i="6" s="1"/>
  <c r="P242" i="6"/>
  <c r="Q242" i="6" s="1"/>
  <c r="P842" i="6"/>
  <c r="Q842" i="6" s="1"/>
  <c r="P42" i="6"/>
  <c r="Q42" i="6" s="1"/>
  <c r="P492" i="6"/>
  <c r="Q492" i="6" s="1"/>
  <c r="P392" i="6"/>
  <c r="Q392" i="6" s="1"/>
  <c r="P642" i="6"/>
  <c r="Q642" i="6" s="1"/>
  <c r="P92" i="6"/>
  <c r="Q92" i="6" s="1"/>
  <c r="P542" i="6"/>
  <c r="Q542" i="6" s="1"/>
  <c r="K640" i="6"/>
  <c r="F640" i="6"/>
  <c r="D640" i="6"/>
  <c r="S640" i="6"/>
  <c r="T640" i="6" s="1"/>
  <c r="U640" i="6" s="1"/>
  <c r="O640" i="6"/>
  <c r="H640" i="6"/>
  <c r="J640" i="6"/>
  <c r="N640" i="6"/>
  <c r="R640" i="6"/>
  <c r="I640" i="6"/>
  <c r="H140" i="6"/>
  <c r="N140" i="6"/>
  <c r="D140" i="6"/>
  <c r="S140" i="6"/>
  <c r="T140" i="6" s="1"/>
  <c r="U140" i="6" s="1"/>
  <c r="F140" i="6"/>
  <c r="J140" i="6"/>
  <c r="R140" i="6"/>
  <c r="K140" i="6"/>
  <c r="I140" i="6"/>
  <c r="O140" i="6"/>
  <c r="M442" i="6"/>
  <c r="M42" i="6"/>
  <c r="M742" i="6"/>
  <c r="M392" i="6"/>
  <c r="M492" i="6"/>
  <c r="M192" i="6"/>
  <c r="M142" i="6"/>
  <c r="M242" i="6"/>
  <c r="M792" i="6"/>
  <c r="M92" i="6"/>
  <c r="M292" i="6"/>
  <c r="M542" i="6"/>
  <c r="M692" i="6"/>
  <c r="M642" i="6"/>
  <c r="M342" i="6"/>
  <c r="M592" i="6"/>
  <c r="M842" i="6"/>
  <c r="O190" i="6"/>
  <c r="F190" i="6"/>
  <c r="N190" i="6"/>
  <c r="K190" i="6"/>
  <c r="D190" i="6"/>
  <c r="S190" i="6"/>
  <c r="T190" i="6" s="1"/>
  <c r="U190" i="6" s="1"/>
  <c r="I190" i="6"/>
  <c r="R190" i="6"/>
  <c r="J190" i="6"/>
  <c r="H190" i="6"/>
  <c r="AQ43" i="3"/>
  <c r="AM43" i="3"/>
  <c r="AN43" i="3"/>
  <c r="AF43" i="3"/>
  <c r="AP43" i="3"/>
  <c r="AJ43" i="3"/>
  <c r="AU43" i="3"/>
  <c r="AW43" i="3"/>
  <c r="AR43" i="3"/>
  <c r="AL43" i="3"/>
  <c r="AK43" i="3"/>
  <c r="AV43" i="3"/>
  <c r="C44" i="3"/>
  <c r="B43" i="3"/>
  <c r="AT43" i="3"/>
  <c r="AO43" i="3"/>
  <c r="AE491" i="6"/>
  <c r="AE691" i="6"/>
  <c r="AE741" i="6"/>
  <c r="AE291" i="6"/>
  <c r="AU49" i="2"/>
  <c r="BC49" i="2"/>
  <c r="AZ49" i="2"/>
  <c r="AX49" i="2"/>
  <c r="AT49" i="2"/>
  <c r="AM49" i="2"/>
  <c r="AS49" i="2"/>
  <c r="AO49" i="2"/>
  <c r="BB49" i="2"/>
  <c r="AW49" i="2"/>
  <c r="AV49" i="2"/>
  <c r="BA49" i="2"/>
  <c r="AP49" i="2"/>
  <c r="AQ49" i="2"/>
  <c r="AY49" i="2"/>
  <c r="AR49" i="2"/>
  <c r="AN49" i="2"/>
  <c r="F790" i="6"/>
  <c r="H790" i="6"/>
  <c r="J790" i="6"/>
  <c r="O790" i="6"/>
  <c r="S790" i="6"/>
  <c r="T790" i="6" s="1"/>
  <c r="U790" i="6" s="1"/>
  <c r="D790" i="6"/>
  <c r="K790" i="6"/>
  <c r="I790" i="6"/>
  <c r="N790" i="6"/>
  <c r="R790" i="6"/>
  <c r="R440" i="6"/>
  <c r="O440" i="6"/>
  <c r="D440" i="6"/>
  <c r="I440" i="6"/>
  <c r="F440" i="6"/>
  <c r="K440" i="6"/>
  <c r="N440" i="6"/>
  <c r="S440" i="6"/>
  <c r="T440" i="6" s="1"/>
  <c r="U440" i="6" s="1"/>
  <c r="J440" i="6"/>
  <c r="H440" i="6"/>
  <c r="S840" i="6"/>
  <c r="T840" i="6" s="1"/>
  <c r="U840" i="6" s="1"/>
  <c r="R840" i="6"/>
  <c r="N840" i="6"/>
  <c r="J840" i="6"/>
  <c r="F840" i="6"/>
  <c r="H840" i="6"/>
  <c r="O840" i="6"/>
  <c r="K840" i="6"/>
  <c r="D840" i="6"/>
  <c r="I840" i="6"/>
  <c r="J490" i="6"/>
  <c r="N490" i="6"/>
  <c r="R490" i="6"/>
  <c r="S490" i="6"/>
  <c r="T490" i="6" s="1"/>
  <c r="U490" i="6" s="1"/>
  <c r="I490" i="6"/>
  <c r="O490" i="6"/>
  <c r="K490" i="6"/>
  <c r="F490" i="6"/>
  <c r="D490" i="6"/>
  <c r="H490" i="6"/>
  <c r="D590" i="6"/>
  <c r="I590" i="6"/>
  <c r="H590" i="6"/>
  <c r="J590" i="6"/>
  <c r="S590" i="6"/>
  <c r="T590" i="6" s="1"/>
  <c r="U590" i="6" s="1"/>
  <c r="N590" i="6"/>
  <c r="O590" i="6"/>
  <c r="K590" i="6"/>
  <c r="R590" i="6"/>
  <c r="F590" i="6"/>
  <c r="K540" i="6"/>
  <c r="D540" i="6"/>
  <c r="H540" i="6"/>
  <c r="N540" i="6"/>
  <c r="J540" i="6"/>
  <c r="R540" i="6"/>
  <c r="O540" i="6"/>
  <c r="I540" i="6"/>
  <c r="F540" i="6"/>
  <c r="S540" i="6"/>
  <c r="T540" i="6" s="1"/>
  <c r="U540" i="6" s="1"/>
  <c r="AE841" i="6"/>
  <c r="AE91" i="6"/>
  <c r="R690" i="6"/>
  <c r="S690" i="6"/>
  <c r="T690" i="6" s="1"/>
  <c r="U690" i="6" s="1"/>
  <c r="F690" i="6"/>
  <c r="N690" i="6"/>
  <c r="D690" i="6"/>
  <c r="K690" i="6"/>
  <c r="O690" i="6"/>
  <c r="H690" i="6"/>
  <c r="I690" i="6"/>
  <c r="J690" i="6"/>
  <c r="N240" i="6"/>
  <c r="H240" i="6"/>
  <c r="F240" i="6"/>
  <c r="I240" i="6"/>
  <c r="O240" i="6"/>
  <c r="J240" i="6"/>
  <c r="K240" i="6"/>
  <c r="R240" i="6"/>
  <c r="D240" i="6"/>
  <c r="S240" i="6"/>
  <c r="T240" i="6" s="1"/>
  <c r="U240" i="6" s="1"/>
  <c r="F40" i="6"/>
  <c r="K40" i="6"/>
  <c r="R40" i="6"/>
  <c r="I40" i="6"/>
  <c r="H40" i="6"/>
  <c r="N40" i="6"/>
  <c r="O40" i="6"/>
  <c r="J40" i="6"/>
  <c r="S40" i="6"/>
  <c r="T40" i="6" s="1"/>
  <c r="U40" i="6" s="1"/>
  <c r="D40" i="6"/>
  <c r="AE141" i="6"/>
  <c r="AE441" i="6"/>
  <c r="AE591" i="6"/>
  <c r="AE341" i="6"/>
  <c r="I50" i="2"/>
  <c r="G50" i="2"/>
  <c r="F50" i="2"/>
  <c r="C50" i="2"/>
  <c r="D51" i="2"/>
  <c r="E50" i="2"/>
  <c r="L692" i="6"/>
  <c r="L292" i="6"/>
  <c r="L392" i="6"/>
  <c r="L142" i="6"/>
  <c r="L842" i="6"/>
  <c r="L242" i="6"/>
  <c r="L192" i="6"/>
  <c r="L492" i="6"/>
  <c r="L442" i="6"/>
  <c r="L792" i="6"/>
  <c r="L42" i="6"/>
  <c r="L742" i="6"/>
  <c r="L342" i="6"/>
  <c r="L642" i="6"/>
  <c r="L542" i="6"/>
  <c r="L592" i="6"/>
  <c r="L92" i="6"/>
  <c r="J390" i="6"/>
  <c r="O390" i="6"/>
  <c r="R390" i="6"/>
  <c r="H390" i="6"/>
  <c r="S390" i="6"/>
  <c r="T390" i="6" s="1"/>
  <c r="U390" i="6" s="1"/>
  <c r="F390" i="6"/>
  <c r="K390" i="6"/>
  <c r="D390" i="6"/>
  <c r="N390" i="6"/>
  <c r="I390" i="6"/>
  <c r="I290" i="6"/>
  <c r="H290" i="6"/>
  <c r="S290" i="6"/>
  <c r="T290" i="6" s="1"/>
  <c r="U290" i="6" s="1"/>
  <c r="J290" i="6"/>
  <c r="O290" i="6"/>
  <c r="N290" i="6"/>
  <c r="D290" i="6"/>
  <c r="K290" i="6"/>
  <c r="F290" i="6"/>
  <c r="R290" i="6"/>
  <c r="D740" i="6"/>
  <c r="I740" i="6"/>
  <c r="F740" i="6"/>
  <c r="O740" i="6"/>
  <c r="R740" i="6"/>
  <c r="H740" i="6"/>
  <c r="K740" i="6"/>
  <c r="N740" i="6"/>
  <c r="J740" i="6"/>
  <c r="S740" i="6"/>
  <c r="T740" i="6" s="1"/>
  <c r="U740" i="6" s="1"/>
  <c r="F340" i="6"/>
  <c r="R340" i="6"/>
  <c r="S340" i="6"/>
  <c r="T340" i="6" s="1"/>
  <c r="U340" i="6" s="1"/>
  <c r="K340" i="6"/>
  <c r="H340" i="6"/>
  <c r="I340" i="6"/>
  <c r="D340" i="6"/>
  <c r="N340" i="6"/>
  <c r="J340" i="6"/>
  <c r="O340" i="6"/>
  <c r="F391" i="6" l="1"/>
  <c r="H791" i="6"/>
  <c r="J791" i="6"/>
  <c r="S41" i="6"/>
  <c r="T41" i="6" s="1"/>
  <c r="U41" i="6" s="1"/>
  <c r="F791" i="6"/>
  <c r="K791" i="6"/>
  <c r="D791" i="6"/>
  <c r="K241" i="6"/>
  <c r="O791" i="6"/>
  <c r="S791" i="6"/>
  <c r="T791" i="6" s="1"/>
  <c r="U791" i="6" s="1"/>
  <c r="R791" i="6"/>
  <c r="N791" i="6"/>
  <c r="AE642" i="6"/>
  <c r="D642" i="6" s="1"/>
  <c r="N391" i="6"/>
  <c r="S391" i="6"/>
  <c r="T391" i="6" s="1"/>
  <c r="U391" i="6" s="1"/>
  <c r="O41" i="6"/>
  <c r="K541" i="6"/>
  <c r="J41" i="6"/>
  <c r="F41" i="6"/>
  <c r="D41" i="6"/>
  <c r="D541" i="6"/>
  <c r="I41" i="6"/>
  <c r="H41" i="6"/>
  <c r="N191" i="6"/>
  <c r="AE592" i="6"/>
  <c r="D592" i="6" s="1"/>
  <c r="H191" i="6"/>
  <c r="K191" i="6"/>
  <c r="I391" i="6"/>
  <c r="F191" i="6"/>
  <c r="S191" i="6"/>
  <c r="T191" i="6" s="1"/>
  <c r="U191" i="6" s="1"/>
  <c r="R241" i="6"/>
  <c r="R391" i="6"/>
  <c r="K41" i="6"/>
  <c r="N41" i="6"/>
  <c r="D191" i="6"/>
  <c r="O191" i="6"/>
  <c r="I191" i="6"/>
  <c r="J541" i="6"/>
  <c r="S541" i="6"/>
  <c r="T541" i="6" s="1"/>
  <c r="U541" i="6" s="1"/>
  <c r="R191" i="6"/>
  <c r="I541" i="6"/>
  <c r="I641" i="6"/>
  <c r="D391" i="6"/>
  <c r="J391" i="6"/>
  <c r="K391" i="6"/>
  <c r="N541" i="6"/>
  <c r="R541" i="6"/>
  <c r="N241" i="6"/>
  <c r="O391" i="6"/>
  <c r="O541" i="6"/>
  <c r="H541" i="6"/>
  <c r="J641" i="6"/>
  <c r="D641" i="6"/>
  <c r="I241" i="6"/>
  <c r="O241" i="6"/>
  <c r="H241" i="6"/>
  <c r="D241" i="6"/>
  <c r="S241" i="6"/>
  <c r="T241" i="6" s="1"/>
  <c r="U241" i="6" s="1"/>
  <c r="J241" i="6"/>
  <c r="AE292" i="6"/>
  <c r="D292" i="6" s="1"/>
  <c r="K641" i="6"/>
  <c r="S641" i="6"/>
  <c r="T641" i="6" s="1"/>
  <c r="U641" i="6" s="1"/>
  <c r="O641" i="6"/>
  <c r="AE342" i="6"/>
  <c r="F342" i="6" s="1"/>
  <c r="R641" i="6"/>
  <c r="F641" i="6"/>
  <c r="AE742" i="6"/>
  <c r="R742" i="6" s="1"/>
  <c r="AE142" i="6"/>
  <c r="D142" i="6" s="1"/>
  <c r="H641" i="6"/>
  <c r="AE542" i="6"/>
  <c r="K542" i="6" s="1"/>
  <c r="AE792" i="6"/>
  <c r="R792" i="6" s="1"/>
  <c r="AE242" i="6"/>
  <c r="N242" i="6" s="1"/>
  <c r="R642" i="6"/>
  <c r="BC50" i="2"/>
  <c r="AU50" i="2"/>
  <c r="AO50" i="2"/>
  <c r="AP50" i="2"/>
  <c r="BB50" i="2"/>
  <c r="AN50" i="2"/>
  <c r="AZ50" i="2"/>
  <c r="AV50" i="2"/>
  <c r="AY50" i="2"/>
  <c r="BA50" i="2"/>
  <c r="AR50" i="2"/>
  <c r="AQ50" i="2"/>
  <c r="AS50" i="2"/>
  <c r="AW50" i="2"/>
  <c r="AT50" i="2"/>
  <c r="AX50" i="2"/>
  <c r="AM50" i="2"/>
  <c r="H741" i="6"/>
  <c r="I741" i="6"/>
  <c r="F741" i="6"/>
  <c r="K741" i="6"/>
  <c r="R741" i="6"/>
  <c r="N741" i="6"/>
  <c r="S741" i="6"/>
  <c r="T741" i="6" s="1"/>
  <c r="U741" i="6" s="1"/>
  <c r="D741" i="6"/>
  <c r="O741" i="6"/>
  <c r="J741" i="6"/>
  <c r="AE92" i="6"/>
  <c r="AE442" i="6"/>
  <c r="AE692" i="6"/>
  <c r="AE42" i="6"/>
  <c r="AE192" i="6"/>
  <c r="AE392" i="6"/>
  <c r="F51" i="2"/>
  <c r="C51" i="2"/>
  <c r="D52" i="2"/>
  <c r="E51" i="2"/>
  <c r="I51" i="2"/>
  <c r="G51" i="2"/>
  <c r="D141" i="6"/>
  <c r="K141" i="6"/>
  <c r="O141" i="6"/>
  <c r="N141" i="6"/>
  <c r="R141" i="6"/>
  <c r="F141" i="6"/>
  <c r="H141" i="6"/>
  <c r="S141" i="6"/>
  <c r="T141" i="6" s="1"/>
  <c r="U141" i="6" s="1"/>
  <c r="J141" i="6"/>
  <c r="I141" i="6"/>
  <c r="I841" i="6"/>
  <c r="O841" i="6"/>
  <c r="D841" i="6"/>
  <c r="F841" i="6"/>
  <c r="N841" i="6"/>
  <c r="R841" i="6"/>
  <c r="K841" i="6"/>
  <c r="H841" i="6"/>
  <c r="J841" i="6"/>
  <c r="S841" i="6"/>
  <c r="T841" i="6" s="1"/>
  <c r="U841" i="6" s="1"/>
  <c r="S291" i="6"/>
  <c r="T291" i="6" s="1"/>
  <c r="U291" i="6" s="1"/>
  <c r="K291" i="6"/>
  <c r="I291" i="6"/>
  <c r="H291" i="6"/>
  <c r="J291" i="6"/>
  <c r="D291" i="6"/>
  <c r="R291" i="6"/>
  <c r="F291" i="6"/>
  <c r="O291" i="6"/>
  <c r="N291" i="6"/>
  <c r="N341" i="6"/>
  <c r="H341" i="6"/>
  <c r="O341" i="6"/>
  <c r="K341" i="6"/>
  <c r="S341" i="6"/>
  <c r="T341" i="6" s="1"/>
  <c r="U341" i="6" s="1"/>
  <c r="J341" i="6"/>
  <c r="I341" i="6"/>
  <c r="D341" i="6"/>
  <c r="R341" i="6"/>
  <c r="F341" i="6"/>
  <c r="AE842" i="6"/>
  <c r="M343" i="6"/>
  <c r="M493" i="6"/>
  <c r="M293" i="6"/>
  <c r="M793" i="6"/>
  <c r="M443" i="6"/>
  <c r="M593" i="6"/>
  <c r="M743" i="6"/>
  <c r="M43" i="6"/>
  <c r="M193" i="6"/>
  <c r="M693" i="6"/>
  <c r="M93" i="6"/>
  <c r="M393" i="6"/>
  <c r="M243" i="6"/>
  <c r="M143" i="6"/>
  <c r="M643" i="6"/>
  <c r="M543" i="6"/>
  <c r="M843" i="6"/>
  <c r="O591" i="6"/>
  <c r="I591" i="6"/>
  <c r="K591" i="6"/>
  <c r="J591" i="6"/>
  <c r="H591" i="6"/>
  <c r="R591" i="6"/>
  <c r="N591" i="6"/>
  <c r="F591" i="6"/>
  <c r="D591" i="6"/>
  <c r="S591" i="6"/>
  <c r="T591" i="6" s="1"/>
  <c r="U591" i="6" s="1"/>
  <c r="H691" i="6"/>
  <c r="D691" i="6"/>
  <c r="O691" i="6"/>
  <c r="R691" i="6"/>
  <c r="J691" i="6"/>
  <c r="S691" i="6"/>
  <c r="T691" i="6" s="1"/>
  <c r="U691" i="6" s="1"/>
  <c r="F691" i="6"/>
  <c r="N691" i="6"/>
  <c r="I691" i="6"/>
  <c r="K691" i="6"/>
  <c r="AE492" i="6"/>
  <c r="L643" i="6"/>
  <c r="L743" i="6"/>
  <c r="L843" i="6"/>
  <c r="L293" i="6"/>
  <c r="L343" i="6"/>
  <c r="L243" i="6"/>
  <c r="L393" i="6"/>
  <c r="L693" i="6"/>
  <c r="L443" i="6"/>
  <c r="L93" i="6"/>
  <c r="L593" i="6"/>
  <c r="L143" i="6"/>
  <c r="L543" i="6"/>
  <c r="L43" i="6"/>
  <c r="L193" i="6"/>
  <c r="L793" i="6"/>
  <c r="L493" i="6"/>
  <c r="P593" i="6"/>
  <c r="Q593" i="6" s="1"/>
  <c r="P643" i="6"/>
  <c r="Q643" i="6" s="1"/>
  <c r="P793" i="6"/>
  <c r="Q793" i="6" s="1"/>
  <c r="P293" i="6"/>
  <c r="Q293" i="6" s="1"/>
  <c r="P343" i="6"/>
  <c r="Q343" i="6" s="1"/>
  <c r="P243" i="6"/>
  <c r="Q243" i="6" s="1"/>
  <c r="P393" i="6"/>
  <c r="Q393" i="6" s="1"/>
  <c r="P443" i="6"/>
  <c r="Q443" i="6" s="1"/>
  <c r="P743" i="6"/>
  <c r="Q743" i="6" s="1"/>
  <c r="P143" i="6"/>
  <c r="Q143" i="6" s="1"/>
  <c r="P493" i="6"/>
  <c r="Q493" i="6" s="1"/>
  <c r="P543" i="6"/>
  <c r="Q543" i="6" s="1"/>
  <c r="P43" i="6"/>
  <c r="Q43" i="6" s="1"/>
  <c r="P193" i="6"/>
  <c r="Q193" i="6" s="1"/>
  <c r="P693" i="6"/>
  <c r="Q693" i="6" s="1"/>
  <c r="P93" i="6"/>
  <c r="Q93" i="6" s="1"/>
  <c r="P843" i="6"/>
  <c r="Q843" i="6" s="1"/>
  <c r="D441" i="6"/>
  <c r="J441" i="6"/>
  <c r="H441" i="6"/>
  <c r="I441" i="6"/>
  <c r="O441" i="6"/>
  <c r="K441" i="6"/>
  <c r="S441" i="6"/>
  <c r="T441" i="6" s="1"/>
  <c r="U441" i="6" s="1"/>
  <c r="N441" i="6"/>
  <c r="R441" i="6"/>
  <c r="F441" i="6"/>
  <c r="N91" i="6"/>
  <c r="K91" i="6"/>
  <c r="H91" i="6"/>
  <c r="J91" i="6"/>
  <c r="S91" i="6"/>
  <c r="T91" i="6" s="1"/>
  <c r="U91" i="6" s="1"/>
  <c r="R91" i="6"/>
  <c r="D91" i="6"/>
  <c r="I91" i="6"/>
  <c r="O91" i="6"/>
  <c r="F91" i="6"/>
  <c r="I491" i="6"/>
  <c r="F491" i="6"/>
  <c r="H491" i="6"/>
  <c r="S491" i="6"/>
  <c r="T491" i="6" s="1"/>
  <c r="U491" i="6" s="1"/>
  <c r="D491" i="6"/>
  <c r="O491" i="6"/>
  <c r="J491" i="6"/>
  <c r="N491" i="6"/>
  <c r="R491" i="6"/>
  <c r="K491" i="6"/>
  <c r="AL44" i="3"/>
  <c r="AO44" i="3"/>
  <c r="AT44" i="3"/>
  <c r="AV44" i="3"/>
  <c r="AU44" i="3"/>
  <c r="AP44" i="3"/>
  <c r="AN44" i="3"/>
  <c r="AR44" i="3"/>
  <c r="C45" i="3"/>
  <c r="AM44" i="3"/>
  <c r="B44" i="3"/>
  <c r="AF44" i="3"/>
  <c r="AK44" i="3"/>
  <c r="AW44" i="3"/>
  <c r="AQ44" i="3"/>
  <c r="AJ44" i="3"/>
  <c r="K592" i="6" l="1"/>
  <c r="O592" i="6"/>
  <c r="I642" i="6"/>
  <c r="K642" i="6"/>
  <c r="S642" i="6"/>
  <c r="T642" i="6" s="1"/>
  <c r="U642" i="6" s="1"/>
  <c r="F592" i="6"/>
  <c r="O642" i="6"/>
  <c r="J642" i="6"/>
  <c r="F642" i="6"/>
  <c r="N642" i="6"/>
  <c r="I592" i="6"/>
  <c r="H642" i="6"/>
  <c r="S592" i="6"/>
  <c r="T592" i="6" s="1"/>
  <c r="U592" i="6" s="1"/>
  <c r="H592" i="6"/>
  <c r="J742" i="6"/>
  <c r="N592" i="6"/>
  <c r="R592" i="6"/>
  <c r="F742" i="6"/>
  <c r="K742" i="6"/>
  <c r="D742" i="6"/>
  <c r="I742" i="6"/>
  <c r="H142" i="6"/>
  <c r="S742" i="6"/>
  <c r="T742" i="6" s="1"/>
  <c r="U742" i="6" s="1"/>
  <c r="O742" i="6"/>
  <c r="J592" i="6"/>
  <c r="K792" i="6"/>
  <c r="H742" i="6"/>
  <c r="N742" i="6"/>
  <c r="O792" i="6"/>
  <c r="J542" i="6"/>
  <c r="K142" i="6"/>
  <c r="R142" i="6"/>
  <c r="O342" i="6"/>
  <c r="J142" i="6"/>
  <c r="S142" i="6"/>
  <c r="T142" i="6" s="1"/>
  <c r="U142" i="6" s="1"/>
  <c r="S292" i="6"/>
  <c r="T292" i="6" s="1"/>
  <c r="U292" i="6" s="1"/>
  <c r="S342" i="6"/>
  <c r="T342" i="6" s="1"/>
  <c r="U342" i="6" s="1"/>
  <c r="O292" i="6"/>
  <c r="N342" i="6"/>
  <c r="H292" i="6"/>
  <c r="R292" i="6"/>
  <c r="H342" i="6"/>
  <c r="I342" i="6"/>
  <c r="K292" i="6"/>
  <c r="H792" i="6"/>
  <c r="F792" i="6"/>
  <c r="S792" i="6"/>
  <c r="T792" i="6" s="1"/>
  <c r="U792" i="6" s="1"/>
  <c r="I792" i="6"/>
  <c r="D792" i="6"/>
  <c r="N792" i="6"/>
  <c r="J792" i="6"/>
  <c r="F142" i="6"/>
  <c r="O142" i="6"/>
  <c r="D342" i="6"/>
  <c r="J342" i="6"/>
  <c r="K342" i="6"/>
  <c r="I292" i="6"/>
  <c r="J292" i="6"/>
  <c r="N292" i="6"/>
  <c r="S542" i="6"/>
  <c r="T542" i="6" s="1"/>
  <c r="U542" i="6" s="1"/>
  <c r="N142" i="6"/>
  <c r="I142" i="6"/>
  <c r="R342" i="6"/>
  <c r="F292" i="6"/>
  <c r="R542" i="6"/>
  <c r="H542" i="6"/>
  <c r="F542" i="6"/>
  <c r="O542" i="6"/>
  <c r="I542" i="6"/>
  <c r="D542" i="6"/>
  <c r="N542" i="6"/>
  <c r="D242" i="6"/>
  <c r="R242" i="6"/>
  <c r="F242" i="6"/>
  <c r="AE643" i="6"/>
  <c r="F643" i="6" s="1"/>
  <c r="J242" i="6"/>
  <c r="H242" i="6"/>
  <c r="O242" i="6"/>
  <c r="S242" i="6"/>
  <c r="T242" i="6" s="1"/>
  <c r="U242" i="6" s="1"/>
  <c r="I242" i="6"/>
  <c r="K242" i="6"/>
  <c r="AE293" i="6"/>
  <c r="K293" i="6" s="1"/>
  <c r="AE93" i="6"/>
  <c r="K93" i="6" s="1"/>
  <c r="AE243" i="6"/>
  <c r="S243" i="6" s="1"/>
  <c r="T243" i="6" s="1"/>
  <c r="U243" i="6" s="1"/>
  <c r="AE43" i="6"/>
  <c r="AE793" i="6"/>
  <c r="AE143" i="6"/>
  <c r="AE693" i="6"/>
  <c r="I842" i="6"/>
  <c r="H842" i="6"/>
  <c r="O842" i="6"/>
  <c r="S842" i="6"/>
  <c r="T842" i="6" s="1"/>
  <c r="U842" i="6" s="1"/>
  <c r="D842" i="6"/>
  <c r="F842" i="6"/>
  <c r="J842" i="6"/>
  <c r="N842" i="6"/>
  <c r="K842" i="6"/>
  <c r="R842" i="6"/>
  <c r="M44" i="6"/>
  <c r="M94" i="6"/>
  <c r="M144" i="6"/>
  <c r="M244" i="6"/>
  <c r="M744" i="6"/>
  <c r="M794" i="6"/>
  <c r="M544" i="6"/>
  <c r="M444" i="6"/>
  <c r="M344" i="6"/>
  <c r="M294" i="6"/>
  <c r="M694" i="6"/>
  <c r="M594" i="6"/>
  <c r="M494" i="6"/>
  <c r="M194" i="6"/>
  <c r="M844" i="6"/>
  <c r="M394" i="6"/>
  <c r="M644" i="6"/>
  <c r="S92" i="6"/>
  <c r="T92" i="6" s="1"/>
  <c r="U92" i="6" s="1"/>
  <c r="R92" i="6"/>
  <c r="N92" i="6"/>
  <c r="I92" i="6"/>
  <c r="H92" i="6"/>
  <c r="K92" i="6"/>
  <c r="O92" i="6"/>
  <c r="F92" i="6"/>
  <c r="J92" i="6"/>
  <c r="D92" i="6"/>
  <c r="AE193" i="6"/>
  <c r="AE593" i="6"/>
  <c r="AE393" i="6"/>
  <c r="AE843" i="6"/>
  <c r="L694" i="6"/>
  <c r="L344" i="6"/>
  <c r="L444" i="6"/>
  <c r="L194" i="6"/>
  <c r="L794" i="6"/>
  <c r="L44" i="6"/>
  <c r="L144" i="6"/>
  <c r="L94" i="6"/>
  <c r="L244" i="6"/>
  <c r="L744" i="6"/>
  <c r="L394" i="6"/>
  <c r="L644" i="6"/>
  <c r="L294" i="6"/>
  <c r="L844" i="6"/>
  <c r="L544" i="6"/>
  <c r="L594" i="6"/>
  <c r="L494" i="6"/>
  <c r="K392" i="6"/>
  <c r="R392" i="6"/>
  <c r="O392" i="6"/>
  <c r="I392" i="6"/>
  <c r="H392" i="6"/>
  <c r="S392" i="6"/>
  <c r="T392" i="6" s="1"/>
  <c r="U392" i="6" s="1"/>
  <c r="N392" i="6"/>
  <c r="F392" i="6"/>
  <c r="J392" i="6"/>
  <c r="D392" i="6"/>
  <c r="AE743" i="6"/>
  <c r="F492" i="6"/>
  <c r="D492" i="6"/>
  <c r="H492" i="6"/>
  <c r="R492" i="6"/>
  <c r="J492" i="6"/>
  <c r="O492" i="6"/>
  <c r="I492" i="6"/>
  <c r="K492" i="6"/>
  <c r="S492" i="6"/>
  <c r="T492" i="6" s="1"/>
  <c r="U492" i="6" s="1"/>
  <c r="N492" i="6"/>
  <c r="C52" i="2"/>
  <c r="D53" i="2"/>
  <c r="I52" i="2"/>
  <c r="E52" i="2"/>
  <c r="F52" i="2"/>
  <c r="G52" i="2"/>
  <c r="S192" i="6"/>
  <c r="T192" i="6" s="1"/>
  <c r="U192" i="6" s="1"/>
  <c r="R192" i="6"/>
  <c r="N192" i="6"/>
  <c r="O192" i="6"/>
  <c r="J192" i="6"/>
  <c r="H192" i="6"/>
  <c r="F192" i="6"/>
  <c r="K192" i="6"/>
  <c r="D192" i="6"/>
  <c r="I192" i="6"/>
  <c r="O692" i="6"/>
  <c r="R692" i="6"/>
  <c r="S692" i="6"/>
  <c r="T692" i="6" s="1"/>
  <c r="U692" i="6" s="1"/>
  <c r="H692" i="6"/>
  <c r="I692" i="6"/>
  <c r="K692" i="6"/>
  <c r="D692" i="6"/>
  <c r="J692" i="6"/>
  <c r="F692" i="6"/>
  <c r="N692" i="6"/>
  <c r="AQ45" i="3"/>
  <c r="AN45" i="3"/>
  <c r="B45" i="3"/>
  <c r="C46" i="3"/>
  <c r="AP45" i="3"/>
  <c r="AM45" i="3"/>
  <c r="AJ45" i="3"/>
  <c r="AK45" i="3"/>
  <c r="AR45" i="3"/>
  <c r="AU45" i="3"/>
  <c r="AL45" i="3"/>
  <c r="AO45" i="3"/>
  <c r="AT45" i="3"/>
  <c r="AV45" i="3"/>
  <c r="AF45" i="3"/>
  <c r="AW45" i="3"/>
  <c r="AE493" i="6"/>
  <c r="AE543" i="6"/>
  <c r="AE443" i="6"/>
  <c r="AE343" i="6"/>
  <c r="P94" i="6"/>
  <c r="Q94" i="6" s="1"/>
  <c r="P144" i="6"/>
  <c r="Q144" i="6" s="1"/>
  <c r="P744" i="6"/>
  <c r="Q744" i="6" s="1"/>
  <c r="P44" i="6"/>
  <c r="Q44" i="6" s="1"/>
  <c r="P194" i="6"/>
  <c r="Q194" i="6" s="1"/>
  <c r="P294" i="6"/>
  <c r="Q294" i="6" s="1"/>
  <c r="P694" i="6"/>
  <c r="Q694" i="6" s="1"/>
  <c r="P594" i="6"/>
  <c r="Q594" i="6" s="1"/>
  <c r="P344" i="6"/>
  <c r="Q344" i="6" s="1"/>
  <c r="P444" i="6"/>
  <c r="Q444" i="6" s="1"/>
  <c r="P494" i="6"/>
  <c r="Q494" i="6" s="1"/>
  <c r="P244" i="6"/>
  <c r="Q244" i="6" s="1"/>
  <c r="P844" i="6"/>
  <c r="Q844" i="6" s="1"/>
  <c r="P794" i="6"/>
  <c r="Q794" i="6" s="1"/>
  <c r="P544" i="6"/>
  <c r="Q544" i="6" s="1"/>
  <c r="P644" i="6"/>
  <c r="Q644" i="6" s="1"/>
  <c r="P394" i="6"/>
  <c r="Q394" i="6" s="1"/>
  <c r="BC51" i="2"/>
  <c r="AZ51" i="2"/>
  <c r="AU51" i="2"/>
  <c r="AO51" i="2"/>
  <c r="AP51" i="2"/>
  <c r="AR51" i="2"/>
  <c r="AT51" i="2"/>
  <c r="AW51" i="2"/>
  <c r="AN51" i="2"/>
  <c r="AV51" i="2"/>
  <c r="AY51" i="2"/>
  <c r="AX51" i="2"/>
  <c r="BA51" i="2"/>
  <c r="AM51" i="2"/>
  <c r="AS51" i="2"/>
  <c r="AQ51" i="2"/>
  <c r="BB51" i="2"/>
  <c r="R42" i="6"/>
  <c r="F42" i="6"/>
  <c r="J42" i="6"/>
  <c r="S42" i="6"/>
  <c r="T42" i="6" s="1"/>
  <c r="U42" i="6" s="1"/>
  <c r="D42" i="6"/>
  <c r="N42" i="6"/>
  <c r="K42" i="6"/>
  <c r="I42" i="6"/>
  <c r="O42" i="6"/>
  <c r="H42" i="6"/>
  <c r="N442" i="6"/>
  <c r="K442" i="6"/>
  <c r="H442" i="6"/>
  <c r="J442" i="6"/>
  <c r="D442" i="6"/>
  <c r="F442" i="6"/>
  <c r="R442" i="6"/>
  <c r="S442" i="6"/>
  <c r="T442" i="6" s="1"/>
  <c r="U442" i="6" s="1"/>
  <c r="O442" i="6"/>
  <c r="I442" i="6"/>
  <c r="O643" i="6" l="1"/>
  <c r="R643" i="6"/>
  <c r="I243" i="6"/>
  <c r="S643" i="6"/>
  <c r="T643" i="6" s="1"/>
  <c r="U643" i="6" s="1"/>
  <c r="H643" i="6"/>
  <c r="N643" i="6"/>
  <c r="J93" i="6"/>
  <c r="R93" i="6"/>
  <c r="D243" i="6"/>
  <c r="R243" i="6"/>
  <c r="J243" i="6"/>
  <c r="O243" i="6"/>
  <c r="I293" i="6"/>
  <c r="K643" i="6"/>
  <c r="D643" i="6"/>
  <c r="I643" i="6"/>
  <c r="F93" i="6"/>
  <c r="O93" i="6"/>
  <c r="J643" i="6"/>
  <c r="N93" i="6"/>
  <c r="H93" i="6"/>
  <c r="D93" i="6"/>
  <c r="I93" i="6"/>
  <c r="K243" i="6"/>
  <c r="N243" i="6"/>
  <c r="F243" i="6"/>
  <c r="N293" i="6"/>
  <c r="H243" i="6"/>
  <c r="R293" i="6"/>
  <c r="S93" i="6"/>
  <c r="T93" i="6" s="1"/>
  <c r="U93" i="6" s="1"/>
  <c r="F293" i="6"/>
  <c r="AE144" i="6"/>
  <c r="K144" i="6" s="1"/>
  <c r="AE444" i="6"/>
  <c r="O444" i="6" s="1"/>
  <c r="O293" i="6"/>
  <c r="S293" i="6"/>
  <c r="T293" i="6" s="1"/>
  <c r="U293" i="6" s="1"/>
  <c r="H293" i="6"/>
  <c r="J293" i="6"/>
  <c r="D293" i="6"/>
  <c r="AE294" i="6"/>
  <c r="O294" i="6" s="1"/>
  <c r="AE244" i="6"/>
  <c r="N244" i="6" s="1"/>
  <c r="AE794" i="6"/>
  <c r="F794" i="6" s="1"/>
  <c r="H493" i="6"/>
  <c r="S493" i="6"/>
  <c r="T493" i="6" s="1"/>
  <c r="U493" i="6" s="1"/>
  <c r="J493" i="6"/>
  <c r="D493" i="6"/>
  <c r="K493" i="6"/>
  <c r="F493" i="6"/>
  <c r="O493" i="6"/>
  <c r="N493" i="6"/>
  <c r="I493" i="6"/>
  <c r="R493" i="6"/>
  <c r="AE544" i="6"/>
  <c r="AE394" i="6"/>
  <c r="K393" i="6"/>
  <c r="J393" i="6"/>
  <c r="S393" i="6"/>
  <c r="T393" i="6" s="1"/>
  <c r="U393" i="6" s="1"/>
  <c r="N393" i="6"/>
  <c r="D393" i="6"/>
  <c r="R393" i="6"/>
  <c r="F393" i="6"/>
  <c r="I393" i="6"/>
  <c r="O393" i="6"/>
  <c r="H393" i="6"/>
  <c r="D793" i="6"/>
  <c r="O793" i="6"/>
  <c r="H793" i="6"/>
  <c r="R793" i="6"/>
  <c r="N793" i="6"/>
  <c r="F793" i="6"/>
  <c r="S793" i="6"/>
  <c r="T793" i="6" s="1"/>
  <c r="U793" i="6" s="1"/>
  <c r="I793" i="6"/>
  <c r="J793" i="6"/>
  <c r="K793" i="6"/>
  <c r="D343" i="6"/>
  <c r="R343" i="6"/>
  <c r="N343" i="6"/>
  <c r="S343" i="6"/>
  <c r="T343" i="6" s="1"/>
  <c r="U343" i="6" s="1"/>
  <c r="H343" i="6"/>
  <c r="O343" i="6"/>
  <c r="F343" i="6"/>
  <c r="K343" i="6"/>
  <c r="J343" i="6"/>
  <c r="I343" i="6"/>
  <c r="AK46" i="3"/>
  <c r="AL46" i="3"/>
  <c r="B46" i="3"/>
  <c r="AJ46" i="3"/>
  <c r="AP46" i="3"/>
  <c r="AN46" i="3"/>
  <c r="AM46" i="3"/>
  <c r="AT46" i="3"/>
  <c r="AV46" i="3"/>
  <c r="C47" i="3"/>
  <c r="AR46" i="3"/>
  <c r="AU46" i="3"/>
  <c r="AW46" i="3"/>
  <c r="AQ46" i="3"/>
  <c r="AF46" i="3"/>
  <c r="AO46" i="3"/>
  <c r="P195" i="6"/>
  <c r="Q195" i="6" s="1"/>
  <c r="P95" i="6"/>
  <c r="Q95" i="6" s="1"/>
  <c r="P45" i="6"/>
  <c r="Q45" i="6" s="1"/>
  <c r="P745" i="6"/>
  <c r="Q745" i="6" s="1"/>
  <c r="P795" i="6"/>
  <c r="Q795" i="6" s="1"/>
  <c r="P645" i="6"/>
  <c r="Q645" i="6" s="1"/>
  <c r="P395" i="6"/>
  <c r="Q395" i="6" s="1"/>
  <c r="P845" i="6"/>
  <c r="Q845" i="6" s="1"/>
  <c r="P295" i="6"/>
  <c r="Q295" i="6" s="1"/>
  <c r="P545" i="6"/>
  <c r="Q545" i="6" s="1"/>
  <c r="P495" i="6"/>
  <c r="Q495" i="6" s="1"/>
  <c r="P345" i="6"/>
  <c r="Q345" i="6" s="1"/>
  <c r="P595" i="6"/>
  <c r="Q595" i="6" s="1"/>
  <c r="P145" i="6"/>
  <c r="Q145" i="6" s="1"/>
  <c r="P445" i="6"/>
  <c r="Q445" i="6" s="1"/>
  <c r="P245" i="6"/>
  <c r="Q245" i="6" s="1"/>
  <c r="P695" i="6"/>
  <c r="Q695" i="6" s="1"/>
  <c r="G53" i="2"/>
  <c r="C53" i="2"/>
  <c r="I53" i="2"/>
  <c r="D54" i="2"/>
  <c r="F53" i="2"/>
  <c r="E53" i="2"/>
  <c r="R743" i="6"/>
  <c r="F743" i="6"/>
  <c r="S743" i="6"/>
  <c r="T743" i="6" s="1"/>
  <c r="U743" i="6" s="1"/>
  <c r="J743" i="6"/>
  <c r="N743" i="6"/>
  <c r="I743" i="6"/>
  <c r="K743" i="6"/>
  <c r="O743" i="6"/>
  <c r="D743" i="6"/>
  <c r="H743" i="6"/>
  <c r="AE844" i="6"/>
  <c r="AE744" i="6"/>
  <c r="AE44" i="6"/>
  <c r="AE344" i="6"/>
  <c r="N593" i="6"/>
  <c r="J593" i="6"/>
  <c r="K593" i="6"/>
  <c r="H593" i="6"/>
  <c r="F593" i="6"/>
  <c r="O593" i="6"/>
  <c r="D593" i="6"/>
  <c r="R593" i="6"/>
  <c r="S593" i="6"/>
  <c r="T593" i="6" s="1"/>
  <c r="U593" i="6" s="1"/>
  <c r="I593" i="6"/>
  <c r="J443" i="6"/>
  <c r="N443" i="6"/>
  <c r="R443" i="6"/>
  <c r="K443" i="6"/>
  <c r="D443" i="6"/>
  <c r="O443" i="6"/>
  <c r="H443" i="6"/>
  <c r="I443" i="6"/>
  <c r="F443" i="6"/>
  <c r="S443" i="6"/>
  <c r="T443" i="6" s="1"/>
  <c r="U443" i="6" s="1"/>
  <c r="M345" i="6"/>
  <c r="M395" i="6"/>
  <c r="M45" i="6"/>
  <c r="M95" i="6"/>
  <c r="M645" i="6"/>
  <c r="M795" i="6"/>
  <c r="M695" i="6"/>
  <c r="M445" i="6"/>
  <c r="M495" i="6"/>
  <c r="M845" i="6"/>
  <c r="M245" i="6"/>
  <c r="M545" i="6"/>
  <c r="M195" i="6"/>
  <c r="M595" i="6"/>
  <c r="M745" i="6"/>
  <c r="M145" i="6"/>
  <c r="M295" i="6"/>
  <c r="BC52" i="2"/>
  <c r="BA52" i="2"/>
  <c r="AZ52" i="2"/>
  <c r="AU52" i="2"/>
  <c r="AV52" i="2"/>
  <c r="AM52" i="2"/>
  <c r="AQ52" i="2"/>
  <c r="AY52" i="2"/>
  <c r="AT52" i="2"/>
  <c r="AO52" i="2"/>
  <c r="AN52" i="2"/>
  <c r="AP52" i="2"/>
  <c r="AR52" i="2"/>
  <c r="AS52" i="2"/>
  <c r="AW52" i="2"/>
  <c r="AX52" i="2"/>
  <c r="BB52" i="2"/>
  <c r="AE494" i="6"/>
  <c r="AE694" i="6"/>
  <c r="N193" i="6"/>
  <c r="D193" i="6"/>
  <c r="O193" i="6"/>
  <c r="S193" i="6"/>
  <c r="T193" i="6" s="1"/>
  <c r="U193" i="6" s="1"/>
  <c r="R193" i="6"/>
  <c r="J193" i="6"/>
  <c r="H193" i="6"/>
  <c r="F193" i="6"/>
  <c r="K193" i="6"/>
  <c r="I193" i="6"/>
  <c r="I693" i="6"/>
  <c r="S693" i="6"/>
  <c r="T693" i="6" s="1"/>
  <c r="U693" i="6" s="1"/>
  <c r="R693" i="6"/>
  <c r="J693" i="6"/>
  <c r="F693" i="6"/>
  <c r="D693" i="6"/>
  <c r="H693" i="6"/>
  <c r="K693" i="6"/>
  <c r="N693" i="6"/>
  <c r="O693" i="6"/>
  <c r="K543" i="6"/>
  <c r="S543" i="6"/>
  <c r="T543" i="6" s="1"/>
  <c r="U543" i="6" s="1"/>
  <c r="D543" i="6"/>
  <c r="H543" i="6"/>
  <c r="I543" i="6"/>
  <c r="F543" i="6"/>
  <c r="J543" i="6"/>
  <c r="R543" i="6"/>
  <c r="O543" i="6"/>
  <c r="N543" i="6"/>
  <c r="L145" i="6"/>
  <c r="L195" i="6"/>
  <c r="L45" i="6"/>
  <c r="L645" i="6"/>
  <c r="L395" i="6"/>
  <c r="L795" i="6"/>
  <c r="L545" i="6"/>
  <c r="L245" i="6"/>
  <c r="L845" i="6"/>
  <c r="L595" i="6"/>
  <c r="L295" i="6"/>
  <c r="L495" i="6"/>
  <c r="L745" i="6"/>
  <c r="L345" i="6"/>
  <c r="L95" i="6"/>
  <c r="L445" i="6"/>
  <c r="L695" i="6"/>
  <c r="AE594" i="6"/>
  <c r="AE644" i="6"/>
  <c r="AE94" i="6"/>
  <c r="AE194" i="6"/>
  <c r="N843" i="6"/>
  <c r="F843" i="6"/>
  <c r="D843" i="6"/>
  <c r="K843" i="6"/>
  <c r="I843" i="6"/>
  <c r="H843" i="6"/>
  <c r="S843" i="6"/>
  <c r="T843" i="6" s="1"/>
  <c r="U843" i="6" s="1"/>
  <c r="O843" i="6"/>
  <c r="J843" i="6"/>
  <c r="R843" i="6"/>
  <c r="H143" i="6"/>
  <c r="S143" i="6"/>
  <c r="T143" i="6" s="1"/>
  <c r="U143" i="6" s="1"/>
  <c r="J143" i="6"/>
  <c r="R143" i="6"/>
  <c r="I143" i="6"/>
  <c r="N143" i="6"/>
  <c r="D143" i="6"/>
  <c r="O143" i="6"/>
  <c r="F143" i="6"/>
  <c r="K143" i="6"/>
  <c r="N43" i="6"/>
  <c r="I43" i="6"/>
  <c r="D43" i="6"/>
  <c r="R43" i="6"/>
  <c r="K43" i="6"/>
  <c r="S43" i="6"/>
  <c r="T43" i="6" s="1"/>
  <c r="U43" i="6" s="1"/>
  <c r="F43" i="6"/>
  <c r="J43" i="6"/>
  <c r="O43" i="6"/>
  <c r="H43" i="6"/>
  <c r="S244" i="6" l="1"/>
  <c r="T244" i="6" s="1"/>
  <c r="U244" i="6" s="1"/>
  <c r="F244" i="6"/>
  <c r="H244" i="6"/>
  <c r="D244" i="6"/>
  <c r="O244" i="6"/>
  <c r="I244" i="6"/>
  <c r="J244" i="6"/>
  <c r="K244" i="6"/>
  <c r="R244" i="6"/>
  <c r="N794" i="6"/>
  <c r="H794" i="6"/>
  <c r="N294" i="6"/>
  <c r="I294" i="6"/>
  <c r="AE745" i="6"/>
  <c r="N745" i="6" s="1"/>
  <c r="R294" i="6"/>
  <c r="S794" i="6"/>
  <c r="T794" i="6" s="1"/>
  <c r="U794" i="6" s="1"/>
  <c r="O794" i="6"/>
  <c r="D294" i="6"/>
  <c r="J794" i="6"/>
  <c r="H294" i="6"/>
  <c r="S444" i="6"/>
  <c r="T444" i="6" s="1"/>
  <c r="U444" i="6" s="1"/>
  <c r="AE595" i="6"/>
  <c r="D595" i="6" s="1"/>
  <c r="AE695" i="6"/>
  <c r="H695" i="6" s="1"/>
  <c r="I794" i="6"/>
  <c r="K794" i="6"/>
  <c r="D794" i="6"/>
  <c r="J294" i="6"/>
  <c r="F294" i="6"/>
  <c r="S294" i="6"/>
  <c r="T294" i="6" s="1"/>
  <c r="U294" i="6" s="1"/>
  <c r="J444" i="6"/>
  <c r="R794" i="6"/>
  <c r="K294" i="6"/>
  <c r="D444" i="6"/>
  <c r="AE795" i="6"/>
  <c r="K795" i="6" s="1"/>
  <c r="R444" i="6"/>
  <c r="F444" i="6"/>
  <c r="I444" i="6"/>
  <c r="H444" i="6"/>
  <c r="AE295" i="6"/>
  <c r="H295" i="6" s="1"/>
  <c r="K444" i="6"/>
  <c r="N444" i="6"/>
  <c r="AE95" i="6"/>
  <c r="R95" i="6" s="1"/>
  <c r="AE545" i="6"/>
  <c r="K545" i="6" s="1"/>
  <c r="O144" i="6"/>
  <c r="AE45" i="6"/>
  <c r="N45" i="6" s="1"/>
  <c r="D144" i="6"/>
  <c r="AE845" i="6"/>
  <c r="J845" i="6" s="1"/>
  <c r="AE395" i="6"/>
  <c r="J395" i="6" s="1"/>
  <c r="AE145" i="6"/>
  <c r="H145" i="6" s="1"/>
  <c r="AE445" i="6"/>
  <c r="I445" i="6" s="1"/>
  <c r="I144" i="6"/>
  <c r="J144" i="6"/>
  <c r="F144" i="6"/>
  <c r="H144" i="6"/>
  <c r="R144" i="6"/>
  <c r="S144" i="6"/>
  <c r="T144" i="6" s="1"/>
  <c r="U144" i="6" s="1"/>
  <c r="AE195" i="6"/>
  <c r="D195" i="6" s="1"/>
  <c r="N144" i="6"/>
  <c r="R644" i="6"/>
  <c r="S644" i="6"/>
  <c r="T644" i="6" s="1"/>
  <c r="U644" i="6" s="1"/>
  <c r="F644" i="6"/>
  <c r="I644" i="6"/>
  <c r="D644" i="6"/>
  <c r="O644" i="6"/>
  <c r="K644" i="6"/>
  <c r="N644" i="6"/>
  <c r="H644" i="6"/>
  <c r="J644" i="6"/>
  <c r="J194" i="6"/>
  <c r="D194" i="6"/>
  <c r="I194" i="6"/>
  <c r="O194" i="6"/>
  <c r="K194" i="6"/>
  <c r="N194" i="6"/>
  <c r="R194" i="6"/>
  <c r="F194" i="6"/>
  <c r="H194" i="6"/>
  <c r="S194" i="6"/>
  <c r="T194" i="6" s="1"/>
  <c r="U194" i="6" s="1"/>
  <c r="D695" i="6"/>
  <c r="F844" i="6"/>
  <c r="K844" i="6"/>
  <c r="O844" i="6"/>
  <c r="H844" i="6"/>
  <c r="R844" i="6"/>
  <c r="J844" i="6"/>
  <c r="D844" i="6"/>
  <c r="S844" i="6"/>
  <c r="T844" i="6" s="1"/>
  <c r="U844" i="6" s="1"/>
  <c r="N844" i="6"/>
  <c r="I844" i="6"/>
  <c r="M496" i="6"/>
  <c r="M446" i="6"/>
  <c r="M396" i="6"/>
  <c r="M146" i="6"/>
  <c r="M46" i="6"/>
  <c r="M196" i="6"/>
  <c r="M796" i="6"/>
  <c r="M296" i="6"/>
  <c r="M646" i="6"/>
  <c r="M746" i="6"/>
  <c r="M546" i="6"/>
  <c r="M96" i="6"/>
  <c r="M596" i="6"/>
  <c r="M846" i="6"/>
  <c r="M346" i="6"/>
  <c r="M246" i="6"/>
  <c r="M696" i="6"/>
  <c r="P596" i="6"/>
  <c r="Q596" i="6" s="1"/>
  <c r="P146" i="6"/>
  <c r="Q146" i="6" s="1"/>
  <c r="P246" i="6"/>
  <c r="Q246" i="6" s="1"/>
  <c r="P546" i="6"/>
  <c r="Q546" i="6" s="1"/>
  <c r="P446" i="6"/>
  <c r="Q446" i="6" s="1"/>
  <c r="P746" i="6"/>
  <c r="Q746" i="6" s="1"/>
  <c r="P496" i="6"/>
  <c r="Q496" i="6" s="1"/>
  <c r="P46" i="6"/>
  <c r="Q46" i="6" s="1"/>
  <c r="P196" i="6"/>
  <c r="Q196" i="6" s="1"/>
  <c r="P296" i="6"/>
  <c r="Q296" i="6" s="1"/>
  <c r="P646" i="6"/>
  <c r="Q646" i="6" s="1"/>
  <c r="P796" i="6"/>
  <c r="Q796" i="6" s="1"/>
  <c r="P346" i="6"/>
  <c r="Q346" i="6" s="1"/>
  <c r="P96" i="6"/>
  <c r="Q96" i="6" s="1"/>
  <c r="P846" i="6"/>
  <c r="Q846" i="6" s="1"/>
  <c r="P396" i="6"/>
  <c r="Q396" i="6" s="1"/>
  <c r="P696" i="6"/>
  <c r="Q696" i="6" s="1"/>
  <c r="AW47" i="3"/>
  <c r="AT47" i="3"/>
  <c r="AK47" i="3"/>
  <c r="AJ47" i="3"/>
  <c r="AV47" i="3"/>
  <c r="AO47" i="3"/>
  <c r="AP47" i="3"/>
  <c r="AN47" i="3"/>
  <c r="B47" i="3"/>
  <c r="AU47" i="3"/>
  <c r="AM47" i="3"/>
  <c r="AQ47" i="3"/>
  <c r="AL47" i="3"/>
  <c r="AR47" i="3"/>
  <c r="AF47" i="3"/>
  <c r="C48" i="3"/>
  <c r="K394" i="6"/>
  <c r="S394" i="6"/>
  <c r="T394" i="6" s="1"/>
  <c r="U394" i="6" s="1"/>
  <c r="N394" i="6"/>
  <c r="I394" i="6"/>
  <c r="J394" i="6"/>
  <c r="D394" i="6"/>
  <c r="R394" i="6"/>
  <c r="F394" i="6"/>
  <c r="O394" i="6"/>
  <c r="H394" i="6"/>
  <c r="O94" i="6"/>
  <c r="I94" i="6"/>
  <c r="S94" i="6"/>
  <c r="T94" i="6" s="1"/>
  <c r="U94" i="6" s="1"/>
  <c r="K94" i="6"/>
  <c r="D94" i="6"/>
  <c r="F94" i="6"/>
  <c r="J94" i="6"/>
  <c r="H94" i="6"/>
  <c r="N94" i="6"/>
  <c r="R94" i="6"/>
  <c r="AE495" i="6"/>
  <c r="AE245" i="6"/>
  <c r="AE645" i="6"/>
  <c r="I344" i="6"/>
  <c r="J344" i="6"/>
  <c r="S344" i="6"/>
  <c r="T344" i="6" s="1"/>
  <c r="U344" i="6" s="1"/>
  <c r="D344" i="6"/>
  <c r="H344" i="6"/>
  <c r="R344" i="6"/>
  <c r="K344" i="6"/>
  <c r="O344" i="6"/>
  <c r="N344" i="6"/>
  <c r="F344" i="6"/>
  <c r="F54" i="2"/>
  <c r="C54" i="2"/>
  <c r="D55" i="2"/>
  <c r="E54" i="2"/>
  <c r="I54" i="2"/>
  <c r="G54" i="2"/>
  <c r="D544" i="6"/>
  <c r="S544" i="6"/>
  <c r="T544" i="6" s="1"/>
  <c r="U544" i="6" s="1"/>
  <c r="F544" i="6"/>
  <c r="K544" i="6"/>
  <c r="H544" i="6"/>
  <c r="J544" i="6"/>
  <c r="O544" i="6"/>
  <c r="I544" i="6"/>
  <c r="N544" i="6"/>
  <c r="R544" i="6"/>
  <c r="K494" i="6"/>
  <c r="O494" i="6"/>
  <c r="H494" i="6"/>
  <c r="J494" i="6"/>
  <c r="I494" i="6"/>
  <c r="S494" i="6"/>
  <c r="T494" i="6" s="1"/>
  <c r="U494" i="6" s="1"/>
  <c r="N494" i="6"/>
  <c r="F494" i="6"/>
  <c r="D494" i="6"/>
  <c r="R494" i="6"/>
  <c r="S44" i="6"/>
  <c r="T44" i="6" s="1"/>
  <c r="U44" i="6" s="1"/>
  <c r="D44" i="6"/>
  <c r="N44" i="6"/>
  <c r="R44" i="6"/>
  <c r="J44" i="6"/>
  <c r="K44" i="6"/>
  <c r="I44" i="6"/>
  <c r="H44" i="6"/>
  <c r="O44" i="6"/>
  <c r="F44" i="6"/>
  <c r="S594" i="6"/>
  <c r="T594" i="6" s="1"/>
  <c r="U594" i="6" s="1"/>
  <c r="N594" i="6"/>
  <c r="O594" i="6"/>
  <c r="D594" i="6"/>
  <c r="F594" i="6"/>
  <c r="K594" i="6"/>
  <c r="J594" i="6"/>
  <c r="R594" i="6"/>
  <c r="I594" i="6"/>
  <c r="H594" i="6"/>
  <c r="AE345" i="6"/>
  <c r="I694" i="6"/>
  <c r="H694" i="6"/>
  <c r="O694" i="6"/>
  <c r="J694" i="6"/>
  <c r="N694" i="6"/>
  <c r="D694" i="6"/>
  <c r="F694" i="6"/>
  <c r="R694" i="6"/>
  <c r="S694" i="6"/>
  <c r="T694" i="6" s="1"/>
  <c r="U694" i="6" s="1"/>
  <c r="K694" i="6"/>
  <c r="J744" i="6"/>
  <c r="I744" i="6"/>
  <c r="R744" i="6"/>
  <c r="N744" i="6"/>
  <c r="S744" i="6"/>
  <c r="T744" i="6" s="1"/>
  <c r="U744" i="6" s="1"/>
  <c r="O744" i="6"/>
  <c r="K744" i="6"/>
  <c r="H744" i="6"/>
  <c r="F744" i="6"/>
  <c r="D744" i="6"/>
  <c r="L796" i="6"/>
  <c r="L496" i="6"/>
  <c r="L196" i="6"/>
  <c r="L446" i="6"/>
  <c r="L46" i="6"/>
  <c r="L146" i="6"/>
  <c r="L246" i="6"/>
  <c r="L646" i="6"/>
  <c r="L296" i="6"/>
  <c r="L746" i="6"/>
  <c r="L346" i="6"/>
  <c r="L546" i="6"/>
  <c r="L696" i="6"/>
  <c r="L596" i="6"/>
  <c r="L846" i="6"/>
  <c r="L96" i="6"/>
  <c r="L396" i="6"/>
  <c r="AZ53" i="2"/>
  <c r="AU53" i="2"/>
  <c r="BC53" i="2"/>
  <c r="BA53" i="2"/>
  <c r="AS53" i="2"/>
  <c r="AW53" i="2"/>
  <c r="AT53" i="2"/>
  <c r="AQ53" i="2"/>
  <c r="BB53" i="2"/>
  <c r="AM53" i="2"/>
  <c r="AX53" i="2"/>
  <c r="AV53" i="2"/>
  <c r="AY53" i="2"/>
  <c r="AO53" i="2"/>
  <c r="AP53" i="2"/>
  <c r="AR53" i="2"/>
  <c r="AN53" i="2"/>
  <c r="R795" i="6" l="1"/>
  <c r="J95" i="6"/>
  <c r="N445" i="6"/>
  <c r="F595" i="6"/>
  <c r="K295" i="6"/>
  <c r="S195" i="6"/>
  <c r="T195" i="6" s="1"/>
  <c r="U195" i="6" s="1"/>
  <c r="S545" i="6"/>
  <c r="T545" i="6" s="1"/>
  <c r="U545" i="6" s="1"/>
  <c r="H595" i="6"/>
  <c r="K45" i="6"/>
  <c r="D95" i="6"/>
  <c r="I745" i="6"/>
  <c r="I795" i="6"/>
  <c r="D795" i="6"/>
  <c r="O595" i="6"/>
  <c r="K595" i="6"/>
  <c r="N595" i="6"/>
  <c r="I95" i="6"/>
  <c r="AE46" i="6"/>
  <c r="N46" i="6" s="1"/>
  <c r="K745" i="6"/>
  <c r="F795" i="6"/>
  <c r="R595" i="6"/>
  <c r="H95" i="6"/>
  <c r="F445" i="6"/>
  <c r="N545" i="6"/>
  <c r="S295" i="6"/>
  <c r="T295" i="6" s="1"/>
  <c r="U295" i="6" s="1"/>
  <c r="F45" i="6"/>
  <c r="S95" i="6"/>
  <c r="T95" i="6" s="1"/>
  <c r="U95" i="6" s="1"/>
  <c r="O445" i="6"/>
  <c r="F145" i="6"/>
  <c r="R745" i="6"/>
  <c r="D445" i="6"/>
  <c r="D745" i="6"/>
  <c r="I195" i="6"/>
  <c r="O745" i="6"/>
  <c r="S745" i="6"/>
  <c r="T745" i="6" s="1"/>
  <c r="U745" i="6" s="1"/>
  <c r="I545" i="6"/>
  <c r="J545" i="6"/>
  <c r="F545" i="6"/>
  <c r="J295" i="6"/>
  <c r="N295" i="6"/>
  <c r="F295" i="6"/>
  <c r="O795" i="6"/>
  <c r="N795" i="6"/>
  <c r="J795" i="6"/>
  <c r="I595" i="6"/>
  <c r="J595" i="6"/>
  <c r="R545" i="6"/>
  <c r="D545" i="6"/>
  <c r="I295" i="6"/>
  <c r="O295" i="6"/>
  <c r="R295" i="6"/>
  <c r="O95" i="6"/>
  <c r="F95" i="6"/>
  <c r="K445" i="6"/>
  <c r="R445" i="6"/>
  <c r="H445" i="6"/>
  <c r="F745" i="6"/>
  <c r="H745" i="6"/>
  <c r="N695" i="6"/>
  <c r="H795" i="6"/>
  <c r="S795" i="6"/>
  <c r="T795" i="6" s="1"/>
  <c r="U795" i="6" s="1"/>
  <c r="S595" i="6"/>
  <c r="T595" i="6" s="1"/>
  <c r="U595" i="6" s="1"/>
  <c r="H545" i="6"/>
  <c r="O545" i="6"/>
  <c r="D295" i="6"/>
  <c r="N95" i="6"/>
  <c r="K95" i="6"/>
  <c r="J445" i="6"/>
  <c r="S445" i="6"/>
  <c r="T445" i="6" s="1"/>
  <c r="U445" i="6" s="1"/>
  <c r="N845" i="6"/>
  <c r="J745" i="6"/>
  <c r="F695" i="6"/>
  <c r="S695" i="6"/>
  <c r="T695" i="6" s="1"/>
  <c r="U695" i="6" s="1"/>
  <c r="I695" i="6"/>
  <c r="O695" i="6"/>
  <c r="K695" i="6"/>
  <c r="O845" i="6"/>
  <c r="J695" i="6"/>
  <c r="R695" i="6"/>
  <c r="H395" i="6"/>
  <c r="K395" i="6"/>
  <c r="O395" i="6"/>
  <c r="F395" i="6"/>
  <c r="N395" i="6"/>
  <c r="I395" i="6"/>
  <c r="S395" i="6"/>
  <c r="T395" i="6" s="1"/>
  <c r="U395" i="6" s="1"/>
  <c r="D395" i="6"/>
  <c r="R395" i="6"/>
  <c r="AE446" i="6"/>
  <c r="R446" i="6" s="1"/>
  <c r="AE346" i="6"/>
  <c r="K346" i="6" s="1"/>
  <c r="AE196" i="6"/>
  <c r="F196" i="6" s="1"/>
  <c r="S45" i="6"/>
  <c r="T45" i="6" s="1"/>
  <c r="U45" i="6" s="1"/>
  <c r="D45" i="6"/>
  <c r="R195" i="6"/>
  <c r="I145" i="6"/>
  <c r="AE696" i="6"/>
  <c r="D696" i="6" s="1"/>
  <c r="J45" i="6"/>
  <c r="O45" i="6"/>
  <c r="I45" i="6"/>
  <c r="F195" i="6"/>
  <c r="N145" i="6"/>
  <c r="S145" i="6"/>
  <c r="T145" i="6" s="1"/>
  <c r="U145" i="6" s="1"/>
  <c r="H845" i="6"/>
  <c r="R45" i="6"/>
  <c r="H45" i="6"/>
  <c r="K195" i="6"/>
  <c r="J145" i="6"/>
  <c r="AE296" i="6"/>
  <c r="D296" i="6" s="1"/>
  <c r="AE796" i="6"/>
  <c r="K796" i="6" s="1"/>
  <c r="AE96" i="6"/>
  <c r="S96" i="6" s="1"/>
  <c r="T96" i="6" s="1"/>
  <c r="U96" i="6" s="1"/>
  <c r="N195" i="6"/>
  <c r="O195" i="6"/>
  <c r="D145" i="6"/>
  <c r="K145" i="6"/>
  <c r="O145" i="6"/>
  <c r="I845" i="6"/>
  <c r="K845" i="6"/>
  <c r="D845" i="6"/>
  <c r="AE746" i="6"/>
  <c r="J746" i="6" s="1"/>
  <c r="J195" i="6"/>
  <c r="H195" i="6"/>
  <c r="R145" i="6"/>
  <c r="F845" i="6"/>
  <c r="S845" i="6"/>
  <c r="T845" i="6" s="1"/>
  <c r="U845" i="6" s="1"/>
  <c r="AE396" i="6"/>
  <c r="H396" i="6" s="1"/>
  <c r="R845" i="6"/>
  <c r="AE546" i="6"/>
  <c r="AE646" i="6"/>
  <c r="AE596" i="6"/>
  <c r="AE146" i="6"/>
  <c r="AE496" i="6"/>
  <c r="M597" i="6"/>
  <c r="M647" i="6"/>
  <c r="M97" i="6"/>
  <c r="M497" i="6"/>
  <c r="M847" i="6"/>
  <c r="M147" i="6"/>
  <c r="M447" i="6"/>
  <c r="M797" i="6"/>
  <c r="M697" i="6"/>
  <c r="M247" i="6"/>
  <c r="M197" i="6"/>
  <c r="M547" i="6"/>
  <c r="M297" i="6"/>
  <c r="M747" i="6"/>
  <c r="M347" i="6"/>
  <c r="M47" i="6"/>
  <c r="M397" i="6"/>
  <c r="K245" i="6"/>
  <c r="S245" i="6"/>
  <c r="T245" i="6" s="1"/>
  <c r="U245" i="6" s="1"/>
  <c r="H245" i="6"/>
  <c r="J245" i="6"/>
  <c r="I245" i="6"/>
  <c r="R245" i="6"/>
  <c r="F245" i="6"/>
  <c r="N245" i="6"/>
  <c r="D245" i="6"/>
  <c r="O245" i="6"/>
  <c r="AN48" i="3"/>
  <c r="AF48" i="3"/>
  <c r="AL48" i="3"/>
  <c r="AR48" i="3"/>
  <c r="AO48" i="3"/>
  <c r="AV48" i="3"/>
  <c r="AJ48" i="3"/>
  <c r="AP48" i="3"/>
  <c r="AT48" i="3"/>
  <c r="AW48" i="3"/>
  <c r="AK48" i="3"/>
  <c r="AQ48" i="3"/>
  <c r="AU48" i="3"/>
  <c r="B48" i="3"/>
  <c r="AM48" i="3"/>
  <c r="C49" i="3"/>
  <c r="L597" i="6"/>
  <c r="L847" i="6"/>
  <c r="L397" i="6"/>
  <c r="L497" i="6"/>
  <c r="L147" i="6"/>
  <c r="L647" i="6"/>
  <c r="L97" i="6"/>
  <c r="L797" i="6"/>
  <c r="L247" i="6"/>
  <c r="L547" i="6"/>
  <c r="L747" i="6"/>
  <c r="L47" i="6"/>
  <c r="L297" i="6"/>
  <c r="L697" i="6"/>
  <c r="L347" i="6"/>
  <c r="L197" i="6"/>
  <c r="L447" i="6"/>
  <c r="R495" i="6"/>
  <c r="D495" i="6"/>
  <c r="F495" i="6"/>
  <c r="J495" i="6"/>
  <c r="S495" i="6"/>
  <c r="T495" i="6" s="1"/>
  <c r="U495" i="6" s="1"/>
  <c r="I495" i="6"/>
  <c r="N495" i="6"/>
  <c r="O495" i="6"/>
  <c r="H495" i="6"/>
  <c r="K495" i="6"/>
  <c r="J345" i="6"/>
  <c r="N345" i="6"/>
  <c r="D345" i="6"/>
  <c r="K345" i="6"/>
  <c r="F345" i="6"/>
  <c r="O345" i="6"/>
  <c r="H345" i="6"/>
  <c r="S345" i="6"/>
  <c r="T345" i="6" s="1"/>
  <c r="U345" i="6" s="1"/>
  <c r="I345" i="6"/>
  <c r="R345" i="6"/>
  <c r="G55" i="2"/>
  <c r="C55" i="2"/>
  <c r="I55" i="2"/>
  <c r="D56" i="2"/>
  <c r="F55" i="2"/>
  <c r="E55" i="2"/>
  <c r="AE846" i="6"/>
  <c r="AE246" i="6"/>
  <c r="P597" i="6"/>
  <c r="Q597" i="6" s="1"/>
  <c r="P647" i="6"/>
  <c r="Q647" i="6" s="1"/>
  <c r="P847" i="6"/>
  <c r="Q847" i="6" s="1"/>
  <c r="P497" i="6"/>
  <c r="Q497" i="6" s="1"/>
  <c r="P347" i="6"/>
  <c r="Q347" i="6" s="1"/>
  <c r="P797" i="6"/>
  <c r="Q797" i="6" s="1"/>
  <c r="P97" i="6"/>
  <c r="Q97" i="6" s="1"/>
  <c r="P697" i="6"/>
  <c r="Q697" i="6" s="1"/>
  <c r="P547" i="6"/>
  <c r="Q547" i="6" s="1"/>
  <c r="P197" i="6"/>
  <c r="Q197" i="6" s="1"/>
  <c r="P747" i="6"/>
  <c r="Q747" i="6" s="1"/>
  <c r="P397" i="6"/>
  <c r="Q397" i="6" s="1"/>
  <c r="P447" i="6"/>
  <c r="Q447" i="6" s="1"/>
  <c r="P247" i="6"/>
  <c r="Q247" i="6" s="1"/>
  <c r="P297" i="6"/>
  <c r="Q297" i="6" s="1"/>
  <c r="P147" i="6"/>
  <c r="Q147" i="6" s="1"/>
  <c r="P47" i="6"/>
  <c r="Q47" i="6" s="1"/>
  <c r="AO54" i="2"/>
  <c r="BC54" i="2"/>
  <c r="AU54" i="2"/>
  <c r="AV54" i="2"/>
  <c r="AY54" i="2"/>
  <c r="AX54" i="2"/>
  <c r="BA54" i="2"/>
  <c r="AT54" i="2"/>
  <c r="AS54" i="2"/>
  <c r="AN54" i="2"/>
  <c r="AP54" i="2"/>
  <c r="AR54" i="2"/>
  <c r="AM54" i="2"/>
  <c r="AQ54" i="2"/>
  <c r="BB54" i="2"/>
  <c r="AZ54" i="2"/>
  <c r="AW54" i="2"/>
  <c r="O645" i="6"/>
  <c r="N645" i="6"/>
  <c r="H645" i="6"/>
  <c r="K645" i="6"/>
  <c r="I645" i="6"/>
  <c r="F645" i="6"/>
  <c r="D645" i="6"/>
  <c r="R645" i="6"/>
  <c r="S645" i="6"/>
  <c r="T645" i="6" s="1"/>
  <c r="U645" i="6" s="1"/>
  <c r="J645" i="6"/>
  <c r="O296" i="6" l="1"/>
  <c r="R46" i="6"/>
  <c r="O446" i="6"/>
  <c r="I46" i="6"/>
  <c r="O196" i="6"/>
  <c r="H46" i="6"/>
  <c r="D46" i="6"/>
  <c r="K46" i="6"/>
  <c r="F46" i="6"/>
  <c r="S46" i="6"/>
  <c r="T46" i="6" s="1"/>
  <c r="U46" i="6" s="1"/>
  <c r="O46" i="6"/>
  <c r="J46" i="6"/>
  <c r="N196" i="6"/>
  <c r="D746" i="6"/>
  <c r="R746" i="6"/>
  <c r="F446" i="6"/>
  <c r="I796" i="6"/>
  <c r="J346" i="6"/>
  <c r="N346" i="6"/>
  <c r="H296" i="6"/>
  <c r="I696" i="6"/>
  <c r="F296" i="6"/>
  <c r="S746" i="6"/>
  <c r="T746" i="6" s="1"/>
  <c r="U746" i="6" s="1"/>
  <c r="S296" i="6"/>
  <c r="T296" i="6" s="1"/>
  <c r="U296" i="6" s="1"/>
  <c r="K296" i="6"/>
  <c r="R296" i="6"/>
  <c r="H696" i="6"/>
  <c r="N296" i="6"/>
  <c r="I296" i="6"/>
  <c r="J296" i="6"/>
  <c r="S696" i="6"/>
  <c r="T696" i="6" s="1"/>
  <c r="U696" i="6" s="1"/>
  <c r="O346" i="6"/>
  <c r="F96" i="6"/>
  <c r="N96" i="6"/>
  <c r="F796" i="6"/>
  <c r="R396" i="6"/>
  <c r="R346" i="6"/>
  <c r="N696" i="6"/>
  <c r="F696" i="6"/>
  <c r="R696" i="6"/>
  <c r="O696" i="6"/>
  <c r="S446" i="6"/>
  <c r="T446" i="6" s="1"/>
  <c r="U446" i="6" s="1"/>
  <c r="R796" i="6"/>
  <c r="J396" i="6"/>
  <c r="N446" i="6"/>
  <c r="K446" i="6"/>
  <c r="S796" i="6"/>
  <c r="T796" i="6" s="1"/>
  <c r="U796" i="6" s="1"/>
  <c r="O396" i="6"/>
  <c r="J696" i="6"/>
  <c r="K696" i="6"/>
  <c r="D796" i="6"/>
  <c r="F396" i="6"/>
  <c r="I396" i="6"/>
  <c r="K196" i="6"/>
  <c r="S196" i="6"/>
  <c r="T196" i="6" s="1"/>
  <c r="U196" i="6" s="1"/>
  <c r="J446" i="6"/>
  <c r="I446" i="6"/>
  <c r="D446" i="6"/>
  <c r="O796" i="6"/>
  <c r="N796" i="6"/>
  <c r="D396" i="6"/>
  <c r="N396" i="6"/>
  <c r="F746" i="6"/>
  <c r="I196" i="6"/>
  <c r="H446" i="6"/>
  <c r="J796" i="6"/>
  <c r="H796" i="6"/>
  <c r="K396" i="6"/>
  <c r="S396" i="6"/>
  <c r="T396" i="6" s="1"/>
  <c r="U396" i="6" s="1"/>
  <c r="N746" i="6"/>
  <c r="O746" i="6"/>
  <c r="R196" i="6"/>
  <c r="D196" i="6"/>
  <c r="H196" i="6"/>
  <c r="D346" i="6"/>
  <c r="S346" i="6"/>
  <c r="T346" i="6" s="1"/>
  <c r="U346" i="6" s="1"/>
  <c r="F346" i="6"/>
  <c r="R96" i="6"/>
  <c r="H746" i="6"/>
  <c r="I746" i="6"/>
  <c r="J196" i="6"/>
  <c r="H346" i="6"/>
  <c r="I346" i="6"/>
  <c r="K746" i="6"/>
  <c r="O96" i="6"/>
  <c r="K96" i="6"/>
  <c r="H96" i="6"/>
  <c r="J96" i="6"/>
  <c r="I96" i="6"/>
  <c r="D96" i="6"/>
  <c r="AE797" i="6"/>
  <c r="H797" i="6" s="1"/>
  <c r="AE497" i="6"/>
  <c r="O497" i="6" s="1"/>
  <c r="AE697" i="6"/>
  <c r="O697" i="6" s="1"/>
  <c r="AE647" i="6"/>
  <c r="J647" i="6" s="1"/>
  <c r="AE847" i="6"/>
  <c r="F847" i="6" s="1"/>
  <c r="M698" i="6"/>
  <c r="M348" i="6"/>
  <c r="M98" i="6"/>
  <c r="M598" i="6"/>
  <c r="M198" i="6"/>
  <c r="M648" i="6"/>
  <c r="M748" i="6"/>
  <c r="M298" i="6"/>
  <c r="M48" i="6"/>
  <c r="M248" i="6"/>
  <c r="M448" i="6"/>
  <c r="M848" i="6"/>
  <c r="M398" i="6"/>
  <c r="M148" i="6"/>
  <c r="M548" i="6"/>
  <c r="M798" i="6"/>
  <c r="M498" i="6"/>
  <c r="S846" i="6"/>
  <c r="T846" i="6" s="1"/>
  <c r="U846" i="6" s="1"/>
  <c r="F846" i="6"/>
  <c r="N846" i="6"/>
  <c r="I846" i="6"/>
  <c r="D846" i="6"/>
  <c r="R846" i="6"/>
  <c r="O846" i="6"/>
  <c r="J846" i="6"/>
  <c r="K846" i="6"/>
  <c r="H846" i="6"/>
  <c r="AE197" i="6"/>
  <c r="AE47" i="6"/>
  <c r="K246" i="6"/>
  <c r="R246" i="6"/>
  <c r="D246" i="6"/>
  <c r="N246" i="6"/>
  <c r="I246" i="6"/>
  <c r="J246" i="6"/>
  <c r="S246" i="6"/>
  <c r="T246" i="6" s="1"/>
  <c r="U246" i="6" s="1"/>
  <c r="F246" i="6"/>
  <c r="O246" i="6"/>
  <c r="H246" i="6"/>
  <c r="L348" i="6"/>
  <c r="L698" i="6"/>
  <c r="L548" i="6"/>
  <c r="L748" i="6"/>
  <c r="L148" i="6"/>
  <c r="L198" i="6"/>
  <c r="L298" i="6"/>
  <c r="L798" i="6"/>
  <c r="L248" i="6"/>
  <c r="L598" i="6"/>
  <c r="L498" i="6"/>
  <c r="L448" i="6"/>
  <c r="L48" i="6"/>
  <c r="L648" i="6"/>
  <c r="L98" i="6"/>
  <c r="L848" i="6"/>
  <c r="L398" i="6"/>
  <c r="AZ55" i="2"/>
  <c r="BC55" i="2"/>
  <c r="AU55" i="2"/>
  <c r="AR55" i="2"/>
  <c r="AX55" i="2"/>
  <c r="AN55" i="2"/>
  <c r="AV55" i="2"/>
  <c r="AW55" i="2"/>
  <c r="AT55" i="2"/>
  <c r="BA55" i="2"/>
  <c r="AO55" i="2"/>
  <c r="AP55" i="2"/>
  <c r="AY55" i="2"/>
  <c r="AM55" i="2"/>
  <c r="AQ55" i="2"/>
  <c r="BB55" i="2"/>
  <c r="AS55" i="2"/>
  <c r="AE347" i="6"/>
  <c r="AE747" i="6"/>
  <c r="AE97" i="6"/>
  <c r="AE397" i="6"/>
  <c r="N496" i="6"/>
  <c r="H496" i="6"/>
  <c r="S496" i="6"/>
  <c r="T496" i="6" s="1"/>
  <c r="U496" i="6" s="1"/>
  <c r="R496" i="6"/>
  <c r="J496" i="6"/>
  <c r="F496" i="6"/>
  <c r="K496" i="6"/>
  <c r="D496" i="6"/>
  <c r="I496" i="6"/>
  <c r="O496" i="6"/>
  <c r="I596" i="6"/>
  <c r="R596" i="6"/>
  <c r="F596" i="6"/>
  <c r="N596" i="6"/>
  <c r="H596" i="6"/>
  <c r="D596" i="6"/>
  <c r="O596" i="6"/>
  <c r="K596" i="6"/>
  <c r="J596" i="6"/>
  <c r="S596" i="6"/>
  <c r="T596" i="6" s="1"/>
  <c r="U596" i="6" s="1"/>
  <c r="P698" i="6"/>
  <c r="Q698" i="6" s="1"/>
  <c r="P348" i="6"/>
  <c r="Q348" i="6" s="1"/>
  <c r="P298" i="6"/>
  <c r="Q298" i="6" s="1"/>
  <c r="P798" i="6"/>
  <c r="Q798" i="6" s="1"/>
  <c r="P548" i="6"/>
  <c r="Q548" i="6" s="1"/>
  <c r="P198" i="6"/>
  <c r="Q198" i="6" s="1"/>
  <c r="P48" i="6"/>
  <c r="Q48" i="6" s="1"/>
  <c r="P248" i="6"/>
  <c r="Q248" i="6" s="1"/>
  <c r="P748" i="6"/>
  <c r="Q748" i="6" s="1"/>
  <c r="P598" i="6"/>
  <c r="Q598" i="6" s="1"/>
  <c r="P98" i="6"/>
  <c r="Q98" i="6" s="1"/>
  <c r="P448" i="6"/>
  <c r="Q448" i="6" s="1"/>
  <c r="P498" i="6"/>
  <c r="Q498" i="6" s="1"/>
  <c r="P648" i="6"/>
  <c r="Q648" i="6" s="1"/>
  <c r="P848" i="6"/>
  <c r="Q848" i="6" s="1"/>
  <c r="P398" i="6"/>
  <c r="Q398" i="6" s="1"/>
  <c r="P148" i="6"/>
  <c r="Q148" i="6" s="1"/>
  <c r="AE547" i="6"/>
  <c r="AU49" i="3"/>
  <c r="AV49" i="3"/>
  <c r="AK49" i="3"/>
  <c r="B49" i="3"/>
  <c r="AL49" i="3"/>
  <c r="AR49" i="3"/>
  <c r="AW49" i="3"/>
  <c r="AM49" i="3"/>
  <c r="AQ49" i="3"/>
  <c r="C50" i="3"/>
  <c r="AT49" i="3"/>
  <c r="AO49" i="3"/>
  <c r="AP49" i="3"/>
  <c r="AF49" i="3"/>
  <c r="AN49" i="3"/>
  <c r="AJ49" i="3"/>
  <c r="H146" i="6"/>
  <c r="F146" i="6"/>
  <c r="I146" i="6"/>
  <c r="O146" i="6"/>
  <c r="R146" i="6"/>
  <c r="J146" i="6"/>
  <c r="D146" i="6"/>
  <c r="S146" i="6"/>
  <c r="T146" i="6" s="1"/>
  <c r="U146" i="6" s="1"/>
  <c r="N146" i="6"/>
  <c r="K146" i="6"/>
  <c r="I646" i="6"/>
  <c r="O646" i="6"/>
  <c r="R646" i="6"/>
  <c r="S646" i="6"/>
  <c r="T646" i="6" s="1"/>
  <c r="U646" i="6" s="1"/>
  <c r="H646" i="6"/>
  <c r="F646" i="6"/>
  <c r="N646" i="6"/>
  <c r="K646" i="6"/>
  <c r="D646" i="6"/>
  <c r="J646" i="6"/>
  <c r="F56" i="2"/>
  <c r="E56" i="2"/>
  <c r="G56" i="2"/>
  <c r="C56" i="2"/>
  <c r="D57" i="2"/>
  <c r="I56" i="2"/>
  <c r="AE447" i="6"/>
  <c r="AE297" i="6"/>
  <c r="AE247" i="6"/>
  <c r="AE147" i="6"/>
  <c r="AE597" i="6"/>
  <c r="O546" i="6"/>
  <c r="R546" i="6"/>
  <c r="K546" i="6"/>
  <c r="S546" i="6"/>
  <c r="T546" i="6" s="1"/>
  <c r="U546" i="6" s="1"/>
  <c r="F546" i="6"/>
  <c r="N546" i="6"/>
  <c r="H546" i="6"/>
  <c r="I546" i="6"/>
  <c r="J546" i="6"/>
  <c r="D546" i="6"/>
  <c r="N647" i="6" l="1"/>
  <c r="N697" i="6"/>
  <c r="H697" i="6"/>
  <c r="R697" i="6"/>
  <c r="S697" i="6"/>
  <c r="T697" i="6" s="1"/>
  <c r="U697" i="6" s="1"/>
  <c r="F697" i="6"/>
  <c r="F647" i="6"/>
  <c r="N847" i="6"/>
  <c r="H647" i="6"/>
  <c r="I647" i="6"/>
  <c r="O647" i="6"/>
  <c r="K697" i="6"/>
  <c r="D697" i="6"/>
  <c r="R847" i="6"/>
  <c r="I697" i="6"/>
  <c r="J697" i="6"/>
  <c r="D497" i="6"/>
  <c r="F497" i="6"/>
  <c r="S497" i="6"/>
  <c r="T497" i="6" s="1"/>
  <c r="U497" i="6" s="1"/>
  <c r="H497" i="6"/>
  <c r="I497" i="6"/>
  <c r="J497" i="6"/>
  <c r="R497" i="6"/>
  <c r="K497" i="6"/>
  <c r="K847" i="6"/>
  <c r="F797" i="6"/>
  <c r="I847" i="6"/>
  <c r="K647" i="6"/>
  <c r="D647" i="6"/>
  <c r="S647" i="6"/>
  <c r="T647" i="6" s="1"/>
  <c r="U647" i="6" s="1"/>
  <c r="N497" i="6"/>
  <c r="N797" i="6"/>
  <c r="J847" i="6"/>
  <c r="R647" i="6"/>
  <c r="D847" i="6"/>
  <c r="H847" i="6"/>
  <c r="S847" i="6"/>
  <c r="T847" i="6" s="1"/>
  <c r="U847" i="6" s="1"/>
  <c r="S797" i="6"/>
  <c r="T797" i="6" s="1"/>
  <c r="U797" i="6" s="1"/>
  <c r="O797" i="6"/>
  <c r="O847" i="6"/>
  <c r="R797" i="6"/>
  <c r="J797" i="6"/>
  <c r="I797" i="6"/>
  <c r="AE98" i="6"/>
  <c r="J98" i="6" s="1"/>
  <c r="AE298" i="6"/>
  <c r="R298" i="6" s="1"/>
  <c r="D797" i="6"/>
  <c r="K797" i="6"/>
  <c r="AE198" i="6"/>
  <c r="N198" i="6" s="1"/>
  <c r="AE398" i="6"/>
  <c r="F398" i="6" s="1"/>
  <c r="H247" i="6"/>
  <c r="S247" i="6"/>
  <c r="T247" i="6" s="1"/>
  <c r="U247" i="6" s="1"/>
  <c r="R247" i="6"/>
  <c r="K247" i="6"/>
  <c r="F247" i="6"/>
  <c r="J247" i="6"/>
  <c r="O247" i="6"/>
  <c r="D247" i="6"/>
  <c r="I247" i="6"/>
  <c r="N247" i="6"/>
  <c r="M599" i="6"/>
  <c r="M149" i="6"/>
  <c r="M99" i="6"/>
  <c r="M199" i="6"/>
  <c r="M49" i="6"/>
  <c r="M649" i="6"/>
  <c r="M299" i="6"/>
  <c r="M399" i="6"/>
  <c r="M799" i="6"/>
  <c r="M849" i="6"/>
  <c r="M699" i="6"/>
  <c r="M349" i="6"/>
  <c r="M249" i="6"/>
  <c r="M499" i="6"/>
  <c r="M749" i="6"/>
  <c r="M449" i="6"/>
  <c r="M549" i="6"/>
  <c r="N347" i="6"/>
  <c r="H347" i="6"/>
  <c r="J347" i="6"/>
  <c r="K347" i="6"/>
  <c r="D347" i="6"/>
  <c r="S347" i="6"/>
  <c r="T347" i="6" s="1"/>
  <c r="U347" i="6" s="1"/>
  <c r="R347" i="6"/>
  <c r="I347" i="6"/>
  <c r="F347" i="6"/>
  <c r="O347" i="6"/>
  <c r="S597" i="6"/>
  <c r="T597" i="6" s="1"/>
  <c r="U597" i="6" s="1"/>
  <c r="I597" i="6"/>
  <c r="N597" i="6"/>
  <c r="D597" i="6"/>
  <c r="O597" i="6"/>
  <c r="K597" i="6"/>
  <c r="J597" i="6"/>
  <c r="H597" i="6"/>
  <c r="R597" i="6"/>
  <c r="F597" i="6"/>
  <c r="I447" i="6"/>
  <c r="D447" i="6"/>
  <c r="H447" i="6"/>
  <c r="R447" i="6"/>
  <c r="O447" i="6"/>
  <c r="N447" i="6"/>
  <c r="K447" i="6"/>
  <c r="J447" i="6"/>
  <c r="S447" i="6"/>
  <c r="T447" i="6" s="1"/>
  <c r="U447" i="6" s="1"/>
  <c r="F447" i="6"/>
  <c r="P99" i="6"/>
  <c r="Q99" i="6" s="1"/>
  <c r="P149" i="6"/>
  <c r="Q149" i="6" s="1"/>
  <c r="P199" i="6"/>
  <c r="Q199" i="6" s="1"/>
  <c r="P599" i="6"/>
  <c r="Q599" i="6" s="1"/>
  <c r="P499" i="6"/>
  <c r="Q499" i="6" s="1"/>
  <c r="P699" i="6"/>
  <c r="Q699" i="6" s="1"/>
  <c r="P49" i="6"/>
  <c r="Q49" i="6" s="1"/>
  <c r="P299" i="6"/>
  <c r="Q299" i="6" s="1"/>
  <c r="P349" i="6"/>
  <c r="Q349" i="6" s="1"/>
  <c r="P749" i="6"/>
  <c r="Q749" i="6" s="1"/>
  <c r="P649" i="6"/>
  <c r="Q649" i="6" s="1"/>
  <c r="P249" i="6"/>
  <c r="Q249" i="6" s="1"/>
  <c r="P449" i="6"/>
  <c r="Q449" i="6" s="1"/>
  <c r="P799" i="6"/>
  <c r="Q799" i="6" s="1"/>
  <c r="P849" i="6"/>
  <c r="Q849" i="6" s="1"/>
  <c r="P549" i="6"/>
  <c r="Q549" i="6" s="1"/>
  <c r="P399" i="6"/>
  <c r="Q399" i="6" s="1"/>
  <c r="O97" i="6"/>
  <c r="N97" i="6"/>
  <c r="D97" i="6"/>
  <c r="J97" i="6"/>
  <c r="K97" i="6"/>
  <c r="R97" i="6"/>
  <c r="F97" i="6"/>
  <c r="S97" i="6"/>
  <c r="T97" i="6" s="1"/>
  <c r="U97" i="6" s="1"/>
  <c r="H97" i="6"/>
  <c r="I97" i="6"/>
  <c r="AE48" i="6"/>
  <c r="AE248" i="6"/>
  <c r="AE148" i="6"/>
  <c r="AE348" i="6"/>
  <c r="J197" i="6"/>
  <c r="S197" i="6"/>
  <c r="T197" i="6" s="1"/>
  <c r="U197" i="6" s="1"/>
  <c r="K197" i="6"/>
  <c r="R197" i="6"/>
  <c r="D197" i="6"/>
  <c r="F197" i="6"/>
  <c r="I197" i="6"/>
  <c r="H197" i="6"/>
  <c r="O197" i="6"/>
  <c r="N197" i="6"/>
  <c r="I147" i="6"/>
  <c r="F147" i="6"/>
  <c r="H147" i="6"/>
  <c r="J147" i="6"/>
  <c r="N147" i="6"/>
  <c r="O147" i="6"/>
  <c r="K147" i="6"/>
  <c r="D147" i="6"/>
  <c r="S147" i="6"/>
  <c r="T147" i="6" s="1"/>
  <c r="U147" i="6" s="1"/>
  <c r="R147" i="6"/>
  <c r="L149" i="6"/>
  <c r="L599" i="6"/>
  <c r="L199" i="6"/>
  <c r="L249" i="6"/>
  <c r="L99" i="6"/>
  <c r="L49" i="6"/>
  <c r="L299" i="6"/>
  <c r="L349" i="6"/>
  <c r="L799" i="6"/>
  <c r="L449" i="6"/>
  <c r="L749" i="6"/>
  <c r="L699" i="6"/>
  <c r="L549" i="6"/>
  <c r="L499" i="6"/>
  <c r="L649" i="6"/>
  <c r="L849" i="6"/>
  <c r="L399" i="6"/>
  <c r="AF50" i="3"/>
  <c r="AJ50" i="3"/>
  <c r="B50" i="3"/>
  <c r="C51" i="3"/>
  <c r="AO50" i="3"/>
  <c r="AL50" i="3"/>
  <c r="AM50" i="3"/>
  <c r="AN50" i="3"/>
  <c r="AR50" i="3"/>
  <c r="AW50" i="3"/>
  <c r="AQ50" i="3"/>
  <c r="AV50" i="3"/>
  <c r="AT50" i="3"/>
  <c r="AP50" i="3"/>
  <c r="AU50" i="3"/>
  <c r="AK50" i="3"/>
  <c r="H747" i="6"/>
  <c r="F747" i="6"/>
  <c r="K747" i="6"/>
  <c r="O747" i="6"/>
  <c r="R747" i="6"/>
  <c r="J747" i="6"/>
  <c r="D747" i="6"/>
  <c r="S747" i="6"/>
  <c r="T747" i="6" s="1"/>
  <c r="U747" i="6" s="1"/>
  <c r="N747" i="6"/>
  <c r="I747" i="6"/>
  <c r="AE848" i="6"/>
  <c r="AE448" i="6"/>
  <c r="AE798" i="6"/>
  <c r="AE748" i="6"/>
  <c r="I57" i="2"/>
  <c r="C57" i="2"/>
  <c r="F57" i="2"/>
  <c r="D58" i="2"/>
  <c r="E57" i="2"/>
  <c r="G57" i="2"/>
  <c r="AE498" i="6"/>
  <c r="AE548" i="6"/>
  <c r="D297" i="6"/>
  <c r="F297" i="6"/>
  <c r="N297" i="6"/>
  <c r="O297" i="6"/>
  <c r="K297" i="6"/>
  <c r="J297" i="6"/>
  <c r="H297" i="6"/>
  <c r="I297" i="6"/>
  <c r="S297" i="6"/>
  <c r="T297" i="6" s="1"/>
  <c r="U297" i="6" s="1"/>
  <c r="R297" i="6"/>
  <c r="AU56" i="2"/>
  <c r="AZ56" i="2"/>
  <c r="BC56" i="2"/>
  <c r="AY56" i="2"/>
  <c r="AN56" i="2"/>
  <c r="AT56" i="2"/>
  <c r="AX56" i="2"/>
  <c r="AM56" i="2"/>
  <c r="AQ56" i="2"/>
  <c r="BB56" i="2"/>
  <c r="BA56" i="2"/>
  <c r="AP56" i="2"/>
  <c r="AS56" i="2"/>
  <c r="AW56" i="2"/>
  <c r="AV56" i="2"/>
  <c r="AO56" i="2"/>
  <c r="AR56" i="2"/>
  <c r="D547" i="6"/>
  <c r="K547" i="6"/>
  <c r="H547" i="6"/>
  <c r="O547" i="6"/>
  <c r="F547" i="6"/>
  <c r="S547" i="6"/>
  <c r="T547" i="6" s="1"/>
  <c r="U547" i="6" s="1"/>
  <c r="J547" i="6"/>
  <c r="I547" i="6"/>
  <c r="R547" i="6"/>
  <c r="N547" i="6"/>
  <c r="I397" i="6"/>
  <c r="O397" i="6"/>
  <c r="R397" i="6"/>
  <c r="H397" i="6"/>
  <c r="D397" i="6"/>
  <c r="F397" i="6"/>
  <c r="S397" i="6"/>
  <c r="T397" i="6" s="1"/>
  <c r="U397" i="6" s="1"/>
  <c r="N397" i="6"/>
  <c r="K397" i="6"/>
  <c r="J397" i="6"/>
  <c r="AE648" i="6"/>
  <c r="AE598" i="6"/>
  <c r="AE698" i="6"/>
  <c r="S47" i="6"/>
  <c r="T47" i="6" s="1"/>
  <c r="U47" i="6" s="1"/>
  <c r="D47" i="6"/>
  <c r="R47" i="6"/>
  <c r="F47" i="6"/>
  <c r="O47" i="6"/>
  <c r="I47" i="6"/>
  <c r="K47" i="6"/>
  <c r="J47" i="6"/>
  <c r="N47" i="6"/>
  <c r="H47" i="6"/>
  <c r="AE349" i="6" l="1"/>
  <c r="J349" i="6" s="1"/>
  <c r="F198" i="6"/>
  <c r="K198" i="6"/>
  <c r="R198" i="6"/>
  <c r="D198" i="6"/>
  <c r="S98" i="6"/>
  <c r="T98" i="6" s="1"/>
  <c r="U98" i="6" s="1"/>
  <c r="O198" i="6"/>
  <c r="S198" i="6"/>
  <c r="T198" i="6" s="1"/>
  <c r="U198" i="6" s="1"/>
  <c r="N98" i="6"/>
  <c r="O98" i="6"/>
  <c r="I198" i="6"/>
  <c r="J198" i="6"/>
  <c r="R98" i="6"/>
  <c r="I98" i="6"/>
  <c r="H198" i="6"/>
  <c r="D98" i="6"/>
  <c r="K98" i="6"/>
  <c r="F98" i="6"/>
  <c r="H98" i="6"/>
  <c r="AE799" i="6"/>
  <c r="H799" i="6" s="1"/>
  <c r="I298" i="6"/>
  <c r="S298" i="6"/>
  <c r="T298" i="6" s="1"/>
  <c r="U298" i="6" s="1"/>
  <c r="O298" i="6"/>
  <c r="AE49" i="6"/>
  <c r="J49" i="6" s="1"/>
  <c r="AE749" i="6"/>
  <c r="J749" i="6" s="1"/>
  <c r="AE299" i="6"/>
  <c r="O299" i="6" s="1"/>
  <c r="H398" i="6"/>
  <c r="R398" i="6"/>
  <c r="AE499" i="6"/>
  <c r="D499" i="6" s="1"/>
  <c r="AE699" i="6"/>
  <c r="H699" i="6" s="1"/>
  <c r="AE449" i="6"/>
  <c r="S449" i="6" s="1"/>
  <c r="T449" i="6" s="1"/>
  <c r="U449" i="6" s="1"/>
  <c r="AE549" i="6"/>
  <c r="J549" i="6" s="1"/>
  <c r="AE249" i="6"/>
  <c r="D249" i="6" s="1"/>
  <c r="AE599" i="6"/>
  <c r="D599" i="6" s="1"/>
  <c r="H298" i="6"/>
  <c r="D298" i="6"/>
  <c r="N398" i="6"/>
  <c r="I398" i="6"/>
  <c r="K398" i="6"/>
  <c r="N298" i="6"/>
  <c r="F298" i="6"/>
  <c r="K298" i="6"/>
  <c r="J398" i="6"/>
  <c r="S398" i="6"/>
  <c r="T398" i="6" s="1"/>
  <c r="U398" i="6" s="1"/>
  <c r="J298" i="6"/>
  <c r="AE849" i="6"/>
  <c r="F849" i="6" s="1"/>
  <c r="D398" i="6"/>
  <c r="O398" i="6"/>
  <c r="F598" i="6"/>
  <c r="N598" i="6"/>
  <c r="J598" i="6"/>
  <c r="H598" i="6"/>
  <c r="O598" i="6"/>
  <c r="R598" i="6"/>
  <c r="D598" i="6"/>
  <c r="S598" i="6"/>
  <c r="T598" i="6" s="1"/>
  <c r="U598" i="6" s="1"/>
  <c r="K598" i="6"/>
  <c r="I598" i="6"/>
  <c r="M800" i="6"/>
  <c r="M700" i="6"/>
  <c r="M450" i="6"/>
  <c r="M400" i="6"/>
  <c r="M600" i="6"/>
  <c r="M150" i="6"/>
  <c r="M300" i="6"/>
  <c r="M500" i="6"/>
  <c r="M550" i="6"/>
  <c r="M650" i="6"/>
  <c r="M750" i="6"/>
  <c r="M250" i="6"/>
  <c r="M350" i="6"/>
  <c r="M850" i="6"/>
  <c r="M100" i="6"/>
  <c r="M200" i="6"/>
  <c r="M50" i="6"/>
  <c r="H798" i="6"/>
  <c r="K798" i="6"/>
  <c r="D798" i="6"/>
  <c r="F798" i="6"/>
  <c r="J798" i="6"/>
  <c r="O798" i="6"/>
  <c r="R798" i="6"/>
  <c r="I798" i="6"/>
  <c r="S798" i="6"/>
  <c r="T798" i="6" s="1"/>
  <c r="U798" i="6" s="1"/>
  <c r="N798" i="6"/>
  <c r="S248" i="6"/>
  <c r="T248" i="6" s="1"/>
  <c r="U248" i="6" s="1"/>
  <c r="D248" i="6"/>
  <c r="R248" i="6"/>
  <c r="I248" i="6"/>
  <c r="O248" i="6"/>
  <c r="J248" i="6"/>
  <c r="H248" i="6"/>
  <c r="K248" i="6"/>
  <c r="N248" i="6"/>
  <c r="F248" i="6"/>
  <c r="P700" i="6"/>
  <c r="Q700" i="6" s="1"/>
  <c r="P500" i="6"/>
  <c r="Q500" i="6" s="1"/>
  <c r="P250" i="6"/>
  <c r="Q250" i="6" s="1"/>
  <c r="P400" i="6"/>
  <c r="Q400" i="6" s="1"/>
  <c r="P550" i="6"/>
  <c r="Q550" i="6" s="1"/>
  <c r="P450" i="6"/>
  <c r="Q450" i="6" s="1"/>
  <c r="P50" i="6"/>
  <c r="Q50" i="6" s="1"/>
  <c r="P850" i="6"/>
  <c r="Q850" i="6" s="1"/>
  <c r="P800" i="6"/>
  <c r="Q800" i="6" s="1"/>
  <c r="P350" i="6"/>
  <c r="Q350" i="6" s="1"/>
  <c r="P750" i="6"/>
  <c r="Q750" i="6" s="1"/>
  <c r="P650" i="6"/>
  <c r="Q650" i="6" s="1"/>
  <c r="P300" i="6"/>
  <c r="Q300" i="6" s="1"/>
  <c r="P150" i="6"/>
  <c r="Q150" i="6" s="1"/>
  <c r="P100" i="6"/>
  <c r="Q100" i="6" s="1"/>
  <c r="P600" i="6"/>
  <c r="Q600" i="6" s="1"/>
  <c r="P200" i="6"/>
  <c r="Q200" i="6" s="1"/>
  <c r="BC57" i="2"/>
  <c r="AU57" i="2"/>
  <c r="AZ57" i="2"/>
  <c r="AX57" i="2"/>
  <c r="AR57" i="2"/>
  <c r="AY57" i="2"/>
  <c r="AO57" i="2"/>
  <c r="AP57" i="2"/>
  <c r="BB57" i="2"/>
  <c r="AW57" i="2"/>
  <c r="AV57" i="2"/>
  <c r="AQ57" i="2"/>
  <c r="AS57" i="2"/>
  <c r="AN57" i="2"/>
  <c r="BA57" i="2"/>
  <c r="AM57" i="2"/>
  <c r="AT57" i="2"/>
  <c r="D448" i="6"/>
  <c r="O448" i="6"/>
  <c r="F448" i="6"/>
  <c r="S448" i="6"/>
  <c r="T448" i="6" s="1"/>
  <c r="U448" i="6" s="1"/>
  <c r="I448" i="6"/>
  <c r="J448" i="6"/>
  <c r="R448" i="6"/>
  <c r="H448" i="6"/>
  <c r="K448" i="6"/>
  <c r="N448" i="6"/>
  <c r="AN51" i="3"/>
  <c r="AU51" i="3"/>
  <c r="AW51" i="3"/>
  <c r="AM51" i="3"/>
  <c r="AJ51" i="3"/>
  <c r="AO51" i="3"/>
  <c r="AK51" i="3"/>
  <c r="AP51" i="3"/>
  <c r="AL51" i="3"/>
  <c r="AQ51" i="3"/>
  <c r="AT51" i="3"/>
  <c r="AV51" i="3"/>
  <c r="C52" i="3"/>
  <c r="B51" i="3"/>
  <c r="AF51" i="3"/>
  <c r="AR51" i="3"/>
  <c r="AE399" i="6"/>
  <c r="AE99" i="6"/>
  <c r="AE149" i="6"/>
  <c r="J48" i="6"/>
  <c r="O48" i="6"/>
  <c r="H48" i="6"/>
  <c r="I48" i="6"/>
  <c r="N48" i="6"/>
  <c r="D48" i="6"/>
  <c r="S48" i="6"/>
  <c r="T48" i="6" s="1"/>
  <c r="U48" i="6" s="1"/>
  <c r="F48" i="6"/>
  <c r="K48" i="6"/>
  <c r="R48" i="6"/>
  <c r="I498" i="6"/>
  <c r="N498" i="6"/>
  <c r="K498" i="6"/>
  <c r="D498" i="6"/>
  <c r="S498" i="6"/>
  <c r="T498" i="6" s="1"/>
  <c r="U498" i="6" s="1"/>
  <c r="R498" i="6"/>
  <c r="H498" i="6"/>
  <c r="J498" i="6"/>
  <c r="O498" i="6"/>
  <c r="F498" i="6"/>
  <c r="L700" i="6"/>
  <c r="L650" i="6"/>
  <c r="L200" i="6"/>
  <c r="L400" i="6"/>
  <c r="L500" i="6"/>
  <c r="L450" i="6"/>
  <c r="L250" i="6"/>
  <c r="L550" i="6"/>
  <c r="L50" i="6"/>
  <c r="L750" i="6"/>
  <c r="L800" i="6"/>
  <c r="L350" i="6"/>
  <c r="L150" i="6"/>
  <c r="L850" i="6"/>
  <c r="L300" i="6"/>
  <c r="L100" i="6"/>
  <c r="L600" i="6"/>
  <c r="S848" i="6"/>
  <c r="T848" i="6" s="1"/>
  <c r="U848" i="6" s="1"/>
  <c r="F848" i="6"/>
  <c r="K848" i="6"/>
  <c r="H848" i="6"/>
  <c r="D848" i="6"/>
  <c r="J848" i="6"/>
  <c r="N848" i="6"/>
  <c r="O848" i="6"/>
  <c r="R848" i="6"/>
  <c r="I848" i="6"/>
  <c r="J348" i="6"/>
  <c r="H348" i="6"/>
  <c r="R348" i="6"/>
  <c r="S348" i="6"/>
  <c r="T348" i="6" s="1"/>
  <c r="U348" i="6" s="1"/>
  <c r="O348" i="6"/>
  <c r="K348" i="6"/>
  <c r="F348" i="6"/>
  <c r="N348" i="6"/>
  <c r="D348" i="6"/>
  <c r="I348" i="6"/>
  <c r="S698" i="6"/>
  <c r="T698" i="6" s="1"/>
  <c r="U698" i="6" s="1"/>
  <c r="H698" i="6"/>
  <c r="R698" i="6"/>
  <c r="K698" i="6"/>
  <c r="D698" i="6"/>
  <c r="I698" i="6"/>
  <c r="J698" i="6"/>
  <c r="F698" i="6"/>
  <c r="N698" i="6"/>
  <c r="O698" i="6"/>
  <c r="S648" i="6"/>
  <c r="T648" i="6" s="1"/>
  <c r="U648" i="6" s="1"/>
  <c r="F648" i="6"/>
  <c r="J648" i="6"/>
  <c r="R648" i="6"/>
  <c r="I648" i="6"/>
  <c r="N648" i="6"/>
  <c r="K648" i="6"/>
  <c r="D648" i="6"/>
  <c r="O648" i="6"/>
  <c r="H648" i="6"/>
  <c r="N548" i="6"/>
  <c r="I548" i="6"/>
  <c r="F548" i="6"/>
  <c r="O548" i="6"/>
  <c r="D548" i="6"/>
  <c r="H548" i="6"/>
  <c r="R548" i="6"/>
  <c r="S548" i="6"/>
  <c r="T548" i="6" s="1"/>
  <c r="U548" i="6" s="1"/>
  <c r="K548" i="6"/>
  <c r="J548" i="6"/>
  <c r="E58" i="2"/>
  <c r="G58" i="2"/>
  <c r="I58" i="2"/>
  <c r="C58" i="2"/>
  <c r="F58" i="2"/>
  <c r="D59" i="2"/>
  <c r="N748" i="6"/>
  <c r="D748" i="6"/>
  <c r="O748" i="6"/>
  <c r="R748" i="6"/>
  <c r="I748" i="6"/>
  <c r="J748" i="6"/>
  <c r="K748" i="6"/>
  <c r="S748" i="6"/>
  <c r="T748" i="6" s="1"/>
  <c r="U748" i="6" s="1"/>
  <c r="F748" i="6"/>
  <c r="H748" i="6"/>
  <c r="AE649" i="6"/>
  <c r="AE199" i="6"/>
  <c r="D148" i="6"/>
  <c r="H148" i="6"/>
  <c r="I148" i="6"/>
  <c r="R148" i="6"/>
  <c r="F148" i="6"/>
  <c r="S148" i="6"/>
  <c r="T148" i="6" s="1"/>
  <c r="U148" i="6" s="1"/>
  <c r="O148" i="6"/>
  <c r="J148" i="6"/>
  <c r="K148" i="6"/>
  <c r="N148" i="6"/>
  <c r="F349" i="6" l="1"/>
  <c r="H749" i="6"/>
  <c r="O349" i="6"/>
  <c r="R349" i="6"/>
  <c r="I249" i="6"/>
  <c r="H349" i="6"/>
  <c r="I749" i="6"/>
  <c r="J249" i="6"/>
  <c r="S349" i="6"/>
  <c r="T349" i="6" s="1"/>
  <c r="U349" i="6" s="1"/>
  <c r="N349" i="6"/>
  <c r="I349" i="6"/>
  <c r="F749" i="6"/>
  <c r="K349" i="6"/>
  <c r="D349" i="6"/>
  <c r="N299" i="6"/>
  <c r="S799" i="6"/>
  <c r="T799" i="6" s="1"/>
  <c r="U799" i="6" s="1"/>
  <c r="I799" i="6"/>
  <c r="K549" i="6"/>
  <c r="S49" i="6"/>
  <c r="T49" i="6" s="1"/>
  <c r="U49" i="6" s="1"/>
  <c r="H49" i="6"/>
  <c r="S749" i="6"/>
  <c r="T749" i="6" s="1"/>
  <c r="U749" i="6" s="1"/>
  <c r="D749" i="6"/>
  <c r="O249" i="6"/>
  <c r="N749" i="6"/>
  <c r="K749" i="6"/>
  <c r="N249" i="6"/>
  <c r="I299" i="6"/>
  <c r="K699" i="6"/>
  <c r="N799" i="6"/>
  <c r="K49" i="6"/>
  <c r="K799" i="6"/>
  <c r="O549" i="6"/>
  <c r="F449" i="6"/>
  <c r="K299" i="6"/>
  <c r="I699" i="6"/>
  <c r="F299" i="6"/>
  <c r="S299" i="6"/>
  <c r="T299" i="6" s="1"/>
  <c r="U299" i="6" s="1"/>
  <c r="J699" i="6"/>
  <c r="O749" i="6"/>
  <c r="R749" i="6"/>
  <c r="H249" i="6"/>
  <c r="F249" i="6"/>
  <c r="R249" i="6"/>
  <c r="J799" i="6"/>
  <c r="D799" i="6"/>
  <c r="S549" i="6"/>
  <c r="T549" i="6" s="1"/>
  <c r="U549" i="6" s="1"/>
  <c r="F49" i="6"/>
  <c r="O499" i="6"/>
  <c r="S249" i="6"/>
  <c r="T249" i="6" s="1"/>
  <c r="U249" i="6" s="1"/>
  <c r="K249" i="6"/>
  <c r="R799" i="6"/>
  <c r="F799" i="6"/>
  <c r="F549" i="6"/>
  <c r="O49" i="6"/>
  <c r="O799" i="6"/>
  <c r="H549" i="6"/>
  <c r="D49" i="6"/>
  <c r="I49" i="6"/>
  <c r="N49" i="6"/>
  <c r="I499" i="6"/>
  <c r="R49" i="6"/>
  <c r="N449" i="6"/>
  <c r="D849" i="6"/>
  <c r="K849" i="6"/>
  <c r="F599" i="6"/>
  <c r="J299" i="6"/>
  <c r="D299" i="6"/>
  <c r="H299" i="6"/>
  <c r="S699" i="6"/>
  <c r="T699" i="6" s="1"/>
  <c r="U699" i="6" s="1"/>
  <c r="N699" i="6"/>
  <c r="O849" i="6"/>
  <c r="H849" i="6"/>
  <c r="S849" i="6"/>
  <c r="T849" i="6" s="1"/>
  <c r="U849" i="6" s="1"/>
  <c r="H599" i="6"/>
  <c r="I599" i="6"/>
  <c r="R699" i="6"/>
  <c r="D699" i="6"/>
  <c r="F699" i="6"/>
  <c r="R849" i="6"/>
  <c r="J849" i="6"/>
  <c r="N599" i="6"/>
  <c r="R299" i="6"/>
  <c r="O699" i="6"/>
  <c r="I849" i="6"/>
  <c r="N849" i="6"/>
  <c r="AE600" i="6"/>
  <c r="J600" i="6" s="1"/>
  <c r="J599" i="6"/>
  <c r="K499" i="6"/>
  <c r="H499" i="6"/>
  <c r="S499" i="6"/>
  <c r="T499" i="6" s="1"/>
  <c r="U499" i="6" s="1"/>
  <c r="R499" i="6"/>
  <c r="F499" i="6"/>
  <c r="J499" i="6"/>
  <c r="N499" i="6"/>
  <c r="I549" i="6"/>
  <c r="D549" i="6"/>
  <c r="R549" i="6"/>
  <c r="N549" i="6"/>
  <c r="O449" i="6"/>
  <c r="R449" i="6"/>
  <c r="D449" i="6"/>
  <c r="I449" i="6"/>
  <c r="H449" i="6"/>
  <c r="K449" i="6"/>
  <c r="J449" i="6"/>
  <c r="AE50" i="6"/>
  <c r="K50" i="6" s="1"/>
  <c r="R599" i="6"/>
  <c r="O599" i="6"/>
  <c r="S599" i="6"/>
  <c r="T599" i="6" s="1"/>
  <c r="U599" i="6" s="1"/>
  <c r="K599" i="6"/>
  <c r="AE300" i="6"/>
  <c r="S300" i="6" s="1"/>
  <c r="T300" i="6" s="1"/>
  <c r="U300" i="6" s="1"/>
  <c r="AE700" i="6"/>
  <c r="K700" i="6" s="1"/>
  <c r="AE100" i="6"/>
  <c r="H100" i="6" s="1"/>
  <c r="AE500" i="6"/>
  <c r="S500" i="6" s="1"/>
  <c r="T500" i="6" s="1"/>
  <c r="U500" i="6" s="1"/>
  <c r="AE450" i="6"/>
  <c r="J450" i="6" s="1"/>
  <c r="AE150" i="6"/>
  <c r="F150" i="6" s="1"/>
  <c r="I59" i="2"/>
  <c r="D60" i="2"/>
  <c r="F59" i="2"/>
  <c r="E59" i="2"/>
  <c r="G59" i="2"/>
  <c r="C59" i="2"/>
  <c r="P601" i="6"/>
  <c r="Q601" i="6" s="1"/>
  <c r="P751" i="6"/>
  <c r="Q751" i="6" s="1"/>
  <c r="P451" i="6"/>
  <c r="Q451" i="6" s="1"/>
  <c r="P501" i="6"/>
  <c r="Q501" i="6" s="1"/>
  <c r="P851" i="6"/>
  <c r="Q851" i="6" s="1"/>
  <c r="P651" i="6"/>
  <c r="Q651" i="6" s="1"/>
  <c r="P101" i="6"/>
  <c r="Q101" i="6" s="1"/>
  <c r="P151" i="6"/>
  <c r="Q151" i="6" s="1"/>
  <c r="P801" i="6"/>
  <c r="Q801" i="6" s="1"/>
  <c r="P301" i="6"/>
  <c r="Q301" i="6" s="1"/>
  <c r="P351" i="6"/>
  <c r="Q351" i="6" s="1"/>
  <c r="P51" i="6"/>
  <c r="Q51" i="6" s="1"/>
  <c r="P401" i="6"/>
  <c r="Q401" i="6" s="1"/>
  <c r="P251" i="6"/>
  <c r="Q251" i="6" s="1"/>
  <c r="P551" i="6"/>
  <c r="Q551" i="6" s="1"/>
  <c r="P201" i="6"/>
  <c r="Q201" i="6" s="1"/>
  <c r="P701" i="6"/>
  <c r="Q701" i="6" s="1"/>
  <c r="L601" i="6"/>
  <c r="L851" i="6"/>
  <c r="L651" i="6"/>
  <c r="L501" i="6"/>
  <c r="L101" i="6"/>
  <c r="L751" i="6"/>
  <c r="L401" i="6"/>
  <c r="L151" i="6"/>
  <c r="L301" i="6"/>
  <c r="L351" i="6"/>
  <c r="L51" i="6"/>
  <c r="L701" i="6"/>
  <c r="L451" i="6"/>
  <c r="L801" i="6"/>
  <c r="L201" i="6"/>
  <c r="L251" i="6"/>
  <c r="L551" i="6"/>
  <c r="AE350" i="6"/>
  <c r="AE400" i="6"/>
  <c r="AE850" i="6"/>
  <c r="AE750" i="6"/>
  <c r="AE650" i="6"/>
  <c r="I399" i="6"/>
  <c r="H399" i="6"/>
  <c r="K399" i="6"/>
  <c r="R399" i="6"/>
  <c r="S399" i="6"/>
  <c r="T399" i="6" s="1"/>
  <c r="U399" i="6" s="1"/>
  <c r="F399" i="6"/>
  <c r="J399" i="6"/>
  <c r="D399" i="6"/>
  <c r="O399" i="6"/>
  <c r="N399" i="6"/>
  <c r="AL52" i="3"/>
  <c r="AM52" i="3"/>
  <c r="C53" i="3"/>
  <c r="AK52" i="3"/>
  <c r="AU52" i="3"/>
  <c r="AV52" i="3"/>
  <c r="AN52" i="3"/>
  <c r="AR52" i="3"/>
  <c r="B52" i="3"/>
  <c r="AP52" i="3"/>
  <c r="AO52" i="3"/>
  <c r="AQ52" i="3"/>
  <c r="AT52" i="3"/>
  <c r="AW52" i="3"/>
  <c r="AF52" i="3"/>
  <c r="AJ52" i="3"/>
  <c r="K199" i="6"/>
  <c r="F199" i="6"/>
  <c r="H199" i="6"/>
  <c r="N199" i="6"/>
  <c r="S199" i="6"/>
  <c r="T199" i="6" s="1"/>
  <c r="U199" i="6" s="1"/>
  <c r="I199" i="6"/>
  <c r="D199" i="6"/>
  <c r="O199" i="6"/>
  <c r="R199" i="6"/>
  <c r="J199" i="6"/>
  <c r="S649" i="6"/>
  <c r="T649" i="6" s="1"/>
  <c r="U649" i="6" s="1"/>
  <c r="O649" i="6"/>
  <c r="K649" i="6"/>
  <c r="D649" i="6"/>
  <c r="R649" i="6"/>
  <c r="H649" i="6"/>
  <c r="N649" i="6"/>
  <c r="J649" i="6"/>
  <c r="F649" i="6"/>
  <c r="I649" i="6"/>
  <c r="M601" i="6"/>
  <c r="M101" i="6"/>
  <c r="M651" i="6"/>
  <c r="M151" i="6"/>
  <c r="M551" i="6"/>
  <c r="M451" i="6"/>
  <c r="M851" i="6"/>
  <c r="M501" i="6"/>
  <c r="M401" i="6"/>
  <c r="M801" i="6"/>
  <c r="M301" i="6"/>
  <c r="M351" i="6"/>
  <c r="M51" i="6"/>
  <c r="M701" i="6"/>
  <c r="M201" i="6"/>
  <c r="M751" i="6"/>
  <c r="M251" i="6"/>
  <c r="AE550" i="6"/>
  <c r="S149" i="6"/>
  <c r="T149" i="6" s="1"/>
  <c r="U149" i="6" s="1"/>
  <c r="J149" i="6"/>
  <c r="K149" i="6"/>
  <c r="N149" i="6"/>
  <c r="F149" i="6"/>
  <c r="R149" i="6"/>
  <c r="D149" i="6"/>
  <c r="I149" i="6"/>
  <c r="O149" i="6"/>
  <c r="H149" i="6"/>
  <c r="BC58" i="2"/>
  <c r="AO58" i="2"/>
  <c r="AU58" i="2"/>
  <c r="AZ58" i="2"/>
  <c r="BA58" i="2"/>
  <c r="AR58" i="2"/>
  <c r="AN58" i="2"/>
  <c r="AV58" i="2"/>
  <c r="AT58" i="2"/>
  <c r="AM58" i="2"/>
  <c r="AP58" i="2"/>
  <c r="BB58" i="2"/>
  <c r="AX58" i="2"/>
  <c r="AY58" i="2"/>
  <c r="AQ58" i="2"/>
  <c r="AS58" i="2"/>
  <c r="AW58" i="2"/>
  <c r="AE800" i="6"/>
  <c r="AE250" i="6"/>
  <c r="AE200" i="6"/>
  <c r="I99" i="6"/>
  <c r="O99" i="6"/>
  <c r="N99" i="6"/>
  <c r="F99" i="6"/>
  <c r="R99" i="6"/>
  <c r="K99" i="6"/>
  <c r="J99" i="6"/>
  <c r="H99" i="6"/>
  <c r="D99" i="6"/>
  <c r="S99" i="6"/>
  <c r="T99" i="6" s="1"/>
  <c r="U99" i="6" s="1"/>
  <c r="K450" i="6" l="1"/>
  <c r="K600" i="6"/>
  <c r="I500" i="6"/>
  <c r="F50" i="6"/>
  <c r="D700" i="6"/>
  <c r="S100" i="6"/>
  <c r="T100" i="6" s="1"/>
  <c r="U100" i="6" s="1"/>
  <c r="J100" i="6"/>
  <c r="K500" i="6"/>
  <c r="J500" i="6"/>
  <c r="D50" i="6"/>
  <c r="I50" i="6"/>
  <c r="F600" i="6"/>
  <c r="N500" i="6"/>
  <c r="N50" i="6"/>
  <c r="D600" i="6"/>
  <c r="R600" i="6"/>
  <c r="H500" i="6"/>
  <c r="O50" i="6"/>
  <c r="S600" i="6"/>
  <c r="T600" i="6" s="1"/>
  <c r="U600" i="6" s="1"/>
  <c r="R500" i="6"/>
  <c r="F500" i="6"/>
  <c r="O500" i="6"/>
  <c r="J50" i="6"/>
  <c r="R50" i="6"/>
  <c r="O600" i="6"/>
  <c r="I600" i="6"/>
  <c r="N600" i="6"/>
  <c r="D500" i="6"/>
  <c r="H50" i="6"/>
  <c r="S50" i="6"/>
  <c r="T50" i="6" s="1"/>
  <c r="U50" i="6" s="1"/>
  <c r="H600" i="6"/>
  <c r="F300" i="6"/>
  <c r="J300" i="6"/>
  <c r="D150" i="6"/>
  <c r="R700" i="6"/>
  <c r="F700" i="6"/>
  <c r="D300" i="6"/>
  <c r="S150" i="6"/>
  <c r="T150" i="6" s="1"/>
  <c r="U150" i="6" s="1"/>
  <c r="I700" i="6"/>
  <c r="S700" i="6"/>
  <c r="T700" i="6" s="1"/>
  <c r="U700" i="6" s="1"/>
  <c r="H700" i="6"/>
  <c r="O300" i="6"/>
  <c r="I300" i="6"/>
  <c r="N300" i="6"/>
  <c r="K300" i="6"/>
  <c r="H300" i="6"/>
  <c r="R300" i="6"/>
  <c r="O100" i="6"/>
  <c r="F100" i="6"/>
  <c r="D100" i="6"/>
  <c r="R100" i="6"/>
  <c r="I100" i="6"/>
  <c r="O700" i="6"/>
  <c r="J700" i="6"/>
  <c r="N700" i="6"/>
  <c r="K100" i="6"/>
  <c r="N100" i="6"/>
  <c r="J150" i="6"/>
  <c r="O150" i="6"/>
  <c r="K150" i="6"/>
  <c r="N150" i="6"/>
  <c r="R150" i="6"/>
  <c r="H150" i="6"/>
  <c r="I150" i="6"/>
  <c r="S450" i="6"/>
  <c r="T450" i="6" s="1"/>
  <c r="U450" i="6" s="1"/>
  <c r="F450" i="6"/>
  <c r="N450" i="6"/>
  <c r="R450" i="6"/>
  <c r="AE451" i="6"/>
  <c r="N451" i="6" s="1"/>
  <c r="AE101" i="6"/>
  <c r="O101" i="6" s="1"/>
  <c r="H450" i="6"/>
  <c r="O450" i="6"/>
  <c r="D450" i="6"/>
  <c r="I450" i="6"/>
  <c r="O250" i="6"/>
  <c r="K250" i="6"/>
  <c r="I250" i="6"/>
  <c r="H250" i="6"/>
  <c r="N250" i="6"/>
  <c r="D250" i="6"/>
  <c r="F250" i="6"/>
  <c r="R250" i="6"/>
  <c r="J250" i="6"/>
  <c r="S250" i="6"/>
  <c r="T250" i="6" s="1"/>
  <c r="U250" i="6" s="1"/>
  <c r="I400" i="6"/>
  <c r="R400" i="6"/>
  <c r="D400" i="6"/>
  <c r="K400" i="6"/>
  <c r="J400" i="6"/>
  <c r="S400" i="6"/>
  <c r="T400" i="6" s="1"/>
  <c r="U400" i="6" s="1"/>
  <c r="F400" i="6"/>
  <c r="N400" i="6"/>
  <c r="O400" i="6"/>
  <c r="H400" i="6"/>
  <c r="AE201" i="6"/>
  <c r="AE51" i="6"/>
  <c r="AE401" i="6"/>
  <c r="AE651" i="6"/>
  <c r="L702" i="6"/>
  <c r="L352" i="6"/>
  <c r="L252" i="6"/>
  <c r="L102" i="6"/>
  <c r="L152" i="6"/>
  <c r="L52" i="6"/>
  <c r="L652" i="6"/>
  <c r="L302" i="6"/>
  <c r="L602" i="6"/>
  <c r="L502" i="6"/>
  <c r="L752" i="6"/>
  <c r="L802" i="6"/>
  <c r="L552" i="6"/>
  <c r="L202" i="6"/>
  <c r="L402" i="6"/>
  <c r="L852" i="6"/>
  <c r="L452" i="6"/>
  <c r="R200" i="6"/>
  <c r="D200" i="6"/>
  <c r="J200" i="6"/>
  <c r="I200" i="6"/>
  <c r="N200" i="6"/>
  <c r="K200" i="6"/>
  <c r="F200" i="6"/>
  <c r="S200" i="6"/>
  <c r="T200" i="6" s="1"/>
  <c r="U200" i="6" s="1"/>
  <c r="O200" i="6"/>
  <c r="H200" i="6"/>
  <c r="R550" i="6"/>
  <c r="N550" i="6"/>
  <c r="I550" i="6"/>
  <c r="D550" i="6"/>
  <c r="F550" i="6"/>
  <c r="H550" i="6"/>
  <c r="S550" i="6"/>
  <c r="T550" i="6" s="1"/>
  <c r="U550" i="6" s="1"/>
  <c r="J550" i="6"/>
  <c r="O550" i="6"/>
  <c r="K550" i="6"/>
  <c r="K350" i="6"/>
  <c r="N350" i="6"/>
  <c r="J350" i="6"/>
  <c r="I350" i="6"/>
  <c r="O350" i="6"/>
  <c r="S350" i="6"/>
  <c r="T350" i="6" s="1"/>
  <c r="U350" i="6" s="1"/>
  <c r="D350" i="6"/>
  <c r="F350" i="6"/>
  <c r="H350" i="6"/>
  <c r="R350" i="6"/>
  <c r="AE801" i="6"/>
  <c r="AE351" i="6"/>
  <c r="AE751" i="6"/>
  <c r="AE851" i="6"/>
  <c r="M352" i="6"/>
  <c r="M802" i="6"/>
  <c r="M702" i="6"/>
  <c r="M752" i="6"/>
  <c r="M452" i="6"/>
  <c r="M252" i="6"/>
  <c r="M102" i="6"/>
  <c r="M552" i="6"/>
  <c r="M502" i="6"/>
  <c r="M52" i="6"/>
  <c r="M152" i="6"/>
  <c r="M652" i="6"/>
  <c r="M202" i="6"/>
  <c r="M402" i="6"/>
  <c r="M602" i="6"/>
  <c r="M852" i="6"/>
  <c r="M302" i="6"/>
  <c r="AP53" i="3"/>
  <c r="AJ53" i="3"/>
  <c r="AW53" i="3"/>
  <c r="C54" i="3"/>
  <c r="AO53" i="3"/>
  <c r="AK53" i="3"/>
  <c r="AF53" i="3"/>
  <c r="AT53" i="3"/>
  <c r="AU53" i="3"/>
  <c r="AM53" i="3"/>
  <c r="AQ53" i="3"/>
  <c r="AR53" i="3"/>
  <c r="B53" i="3"/>
  <c r="AL53" i="3"/>
  <c r="AN53" i="3"/>
  <c r="AV53" i="3"/>
  <c r="J750" i="6"/>
  <c r="R750" i="6"/>
  <c r="N750" i="6"/>
  <c r="I750" i="6"/>
  <c r="S750" i="6"/>
  <c r="T750" i="6" s="1"/>
  <c r="U750" i="6" s="1"/>
  <c r="H750" i="6"/>
  <c r="D750" i="6"/>
  <c r="O750" i="6"/>
  <c r="F750" i="6"/>
  <c r="K750" i="6"/>
  <c r="AE551" i="6"/>
  <c r="AE301" i="6"/>
  <c r="AE601" i="6"/>
  <c r="AZ59" i="2"/>
  <c r="AR59" i="2"/>
  <c r="AU59" i="2"/>
  <c r="BC59" i="2"/>
  <c r="AT59" i="2"/>
  <c r="AO59" i="2"/>
  <c r="AQ59" i="2"/>
  <c r="AS59" i="2"/>
  <c r="AN59" i="2"/>
  <c r="BA59" i="2"/>
  <c r="AV59" i="2"/>
  <c r="AY59" i="2"/>
  <c r="AP59" i="2"/>
  <c r="BB59" i="2"/>
  <c r="AX59" i="2"/>
  <c r="AM59" i="2"/>
  <c r="AW59" i="2"/>
  <c r="G60" i="2"/>
  <c r="I60" i="2"/>
  <c r="C60" i="2"/>
  <c r="F60" i="2"/>
  <c r="D61" i="2"/>
  <c r="E60" i="2"/>
  <c r="H800" i="6"/>
  <c r="I800" i="6"/>
  <c r="D800" i="6"/>
  <c r="F800" i="6"/>
  <c r="J800" i="6"/>
  <c r="S800" i="6"/>
  <c r="T800" i="6" s="1"/>
  <c r="U800" i="6" s="1"/>
  <c r="K800" i="6"/>
  <c r="R800" i="6"/>
  <c r="O800" i="6"/>
  <c r="N800" i="6"/>
  <c r="I650" i="6"/>
  <c r="F650" i="6"/>
  <c r="D650" i="6"/>
  <c r="K650" i="6"/>
  <c r="S650" i="6"/>
  <c r="T650" i="6" s="1"/>
  <c r="U650" i="6" s="1"/>
  <c r="R650" i="6"/>
  <c r="H650" i="6"/>
  <c r="J650" i="6"/>
  <c r="O650" i="6"/>
  <c r="N650" i="6"/>
  <c r="K850" i="6"/>
  <c r="J850" i="6"/>
  <c r="S850" i="6"/>
  <c r="T850" i="6" s="1"/>
  <c r="U850" i="6" s="1"/>
  <c r="I850" i="6"/>
  <c r="D850" i="6"/>
  <c r="R850" i="6"/>
  <c r="H850" i="6"/>
  <c r="F850" i="6"/>
  <c r="O850" i="6"/>
  <c r="N850" i="6"/>
  <c r="AE251" i="6"/>
  <c r="AE701" i="6"/>
  <c r="AE151" i="6"/>
  <c r="AE501" i="6"/>
  <c r="P352" i="6"/>
  <c r="Q352" i="6" s="1"/>
  <c r="P302" i="6"/>
  <c r="Q302" i="6" s="1"/>
  <c r="P702" i="6"/>
  <c r="Q702" i="6" s="1"/>
  <c r="P152" i="6"/>
  <c r="Q152" i="6" s="1"/>
  <c r="P502" i="6"/>
  <c r="Q502" i="6" s="1"/>
  <c r="P52" i="6"/>
  <c r="Q52" i="6" s="1"/>
  <c r="P552" i="6"/>
  <c r="Q552" i="6" s="1"/>
  <c r="P652" i="6"/>
  <c r="Q652" i="6" s="1"/>
  <c r="P752" i="6"/>
  <c r="Q752" i="6" s="1"/>
  <c r="P402" i="6"/>
  <c r="Q402" i="6" s="1"/>
  <c r="P102" i="6"/>
  <c r="Q102" i="6" s="1"/>
  <c r="P802" i="6"/>
  <c r="Q802" i="6" s="1"/>
  <c r="P202" i="6"/>
  <c r="Q202" i="6" s="1"/>
  <c r="P252" i="6"/>
  <c r="Q252" i="6" s="1"/>
  <c r="P452" i="6"/>
  <c r="Q452" i="6" s="1"/>
  <c r="P602" i="6"/>
  <c r="Q602" i="6" s="1"/>
  <c r="P852" i="6"/>
  <c r="Q852" i="6" s="1"/>
  <c r="S451" i="6" l="1"/>
  <c r="T451" i="6" s="1"/>
  <c r="U451" i="6" s="1"/>
  <c r="F451" i="6"/>
  <c r="D451" i="6"/>
  <c r="R451" i="6"/>
  <c r="J101" i="6"/>
  <c r="H451" i="6"/>
  <c r="I451" i="6"/>
  <c r="J451" i="6"/>
  <c r="K451" i="6"/>
  <c r="O451" i="6"/>
  <c r="R101" i="6"/>
  <c r="H101" i="6"/>
  <c r="K101" i="6"/>
  <c r="S101" i="6"/>
  <c r="T101" i="6" s="1"/>
  <c r="U101" i="6" s="1"/>
  <c r="D101" i="6"/>
  <c r="F101" i="6"/>
  <c r="N101" i="6"/>
  <c r="I101" i="6"/>
  <c r="AE852" i="6"/>
  <c r="K852" i="6" s="1"/>
  <c r="R701" i="6"/>
  <c r="N701" i="6"/>
  <c r="H701" i="6"/>
  <c r="O701" i="6"/>
  <c r="K701" i="6"/>
  <c r="I701" i="6"/>
  <c r="J701" i="6"/>
  <c r="D701" i="6"/>
  <c r="S701" i="6"/>
  <c r="T701" i="6" s="1"/>
  <c r="U701" i="6" s="1"/>
  <c r="F701" i="6"/>
  <c r="L153" i="6"/>
  <c r="L603" i="6"/>
  <c r="L203" i="6"/>
  <c r="L253" i="6"/>
  <c r="L303" i="6"/>
  <c r="L353" i="6"/>
  <c r="L103" i="6"/>
  <c r="L53" i="6"/>
  <c r="L403" i="6"/>
  <c r="L753" i="6"/>
  <c r="L653" i="6"/>
  <c r="L703" i="6"/>
  <c r="L853" i="6"/>
  <c r="L803" i="6"/>
  <c r="L453" i="6"/>
  <c r="L503" i="6"/>
  <c r="L553" i="6"/>
  <c r="AJ54" i="3"/>
  <c r="AO54" i="3"/>
  <c r="AP54" i="3"/>
  <c r="B54" i="3"/>
  <c r="AL54" i="3"/>
  <c r="AR54" i="3"/>
  <c r="AT54" i="3"/>
  <c r="AW54" i="3"/>
  <c r="AM54" i="3"/>
  <c r="AQ54" i="3"/>
  <c r="AF54" i="3"/>
  <c r="AV54" i="3"/>
  <c r="C55" i="3"/>
  <c r="AK54" i="3"/>
  <c r="AU54" i="3"/>
  <c r="AN54" i="3"/>
  <c r="AE302" i="6"/>
  <c r="D801" i="6"/>
  <c r="R801" i="6"/>
  <c r="J801" i="6"/>
  <c r="I801" i="6"/>
  <c r="S801" i="6"/>
  <c r="T801" i="6" s="1"/>
  <c r="U801" i="6" s="1"/>
  <c r="K801" i="6"/>
  <c r="O801" i="6"/>
  <c r="F801" i="6"/>
  <c r="N801" i="6"/>
  <c r="H801" i="6"/>
  <c r="AE802" i="6"/>
  <c r="AE102" i="6"/>
  <c r="I651" i="6"/>
  <c r="H651" i="6"/>
  <c r="R651" i="6"/>
  <c r="F651" i="6"/>
  <c r="N651" i="6"/>
  <c r="O651" i="6"/>
  <c r="J651" i="6"/>
  <c r="D651" i="6"/>
  <c r="S651" i="6"/>
  <c r="T651" i="6" s="1"/>
  <c r="U651" i="6" s="1"/>
  <c r="K651" i="6"/>
  <c r="J251" i="6"/>
  <c r="K251" i="6"/>
  <c r="F251" i="6"/>
  <c r="I251" i="6"/>
  <c r="D251" i="6"/>
  <c r="S251" i="6"/>
  <c r="T251" i="6" s="1"/>
  <c r="U251" i="6" s="1"/>
  <c r="H251" i="6"/>
  <c r="O251" i="6"/>
  <c r="N251" i="6"/>
  <c r="R251" i="6"/>
  <c r="F61" i="2"/>
  <c r="C61" i="2"/>
  <c r="D62" i="2"/>
  <c r="E61" i="2"/>
  <c r="I61" i="2"/>
  <c r="G61" i="2"/>
  <c r="P153" i="6"/>
  <c r="Q153" i="6" s="1"/>
  <c r="P203" i="6"/>
  <c r="Q203" i="6" s="1"/>
  <c r="P603" i="6"/>
  <c r="Q603" i="6" s="1"/>
  <c r="P253" i="6"/>
  <c r="Q253" i="6" s="1"/>
  <c r="P103" i="6"/>
  <c r="Q103" i="6" s="1"/>
  <c r="P353" i="6"/>
  <c r="Q353" i="6" s="1"/>
  <c r="P403" i="6"/>
  <c r="Q403" i="6" s="1"/>
  <c r="P453" i="6"/>
  <c r="Q453" i="6" s="1"/>
  <c r="P303" i="6"/>
  <c r="Q303" i="6" s="1"/>
  <c r="P53" i="6"/>
  <c r="Q53" i="6" s="1"/>
  <c r="P653" i="6"/>
  <c r="Q653" i="6" s="1"/>
  <c r="P803" i="6"/>
  <c r="Q803" i="6" s="1"/>
  <c r="P853" i="6"/>
  <c r="Q853" i="6" s="1"/>
  <c r="P753" i="6"/>
  <c r="Q753" i="6" s="1"/>
  <c r="P553" i="6"/>
  <c r="Q553" i="6" s="1"/>
  <c r="P503" i="6"/>
  <c r="Q503" i="6" s="1"/>
  <c r="P703" i="6"/>
  <c r="Q703" i="6" s="1"/>
  <c r="I551" i="6"/>
  <c r="O551" i="6"/>
  <c r="D551" i="6"/>
  <c r="S551" i="6"/>
  <c r="T551" i="6" s="1"/>
  <c r="U551" i="6" s="1"/>
  <c r="F551" i="6"/>
  <c r="K551" i="6"/>
  <c r="N551" i="6"/>
  <c r="J551" i="6"/>
  <c r="R551" i="6"/>
  <c r="H551" i="6"/>
  <c r="N851" i="6"/>
  <c r="H851" i="6"/>
  <c r="I851" i="6"/>
  <c r="S851" i="6"/>
  <c r="T851" i="6" s="1"/>
  <c r="U851" i="6" s="1"/>
  <c r="R851" i="6"/>
  <c r="D851" i="6"/>
  <c r="J851" i="6"/>
  <c r="K851" i="6"/>
  <c r="F851" i="6"/>
  <c r="O851" i="6"/>
  <c r="AE402" i="6"/>
  <c r="AE752" i="6"/>
  <c r="AE652" i="6"/>
  <c r="AE252" i="6"/>
  <c r="D401" i="6"/>
  <c r="H401" i="6"/>
  <c r="N401" i="6"/>
  <c r="F401" i="6"/>
  <c r="S401" i="6"/>
  <c r="T401" i="6" s="1"/>
  <c r="U401" i="6" s="1"/>
  <c r="R401" i="6"/>
  <c r="J401" i="6"/>
  <c r="I401" i="6"/>
  <c r="O401" i="6"/>
  <c r="K401" i="6"/>
  <c r="R501" i="6"/>
  <c r="J501" i="6"/>
  <c r="F501" i="6"/>
  <c r="H501" i="6"/>
  <c r="N501" i="6"/>
  <c r="K501" i="6"/>
  <c r="D501" i="6"/>
  <c r="S501" i="6"/>
  <c r="T501" i="6" s="1"/>
  <c r="U501" i="6" s="1"/>
  <c r="O501" i="6"/>
  <c r="I501" i="6"/>
  <c r="M153" i="6"/>
  <c r="M253" i="6"/>
  <c r="M203" i="6"/>
  <c r="M603" i="6"/>
  <c r="M53" i="6"/>
  <c r="M653" i="6"/>
  <c r="M753" i="6"/>
  <c r="M303" i="6"/>
  <c r="M103" i="6"/>
  <c r="M353" i="6"/>
  <c r="M853" i="6"/>
  <c r="M403" i="6"/>
  <c r="M703" i="6"/>
  <c r="M803" i="6"/>
  <c r="M453" i="6"/>
  <c r="M553" i="6"/>
  <c r="M503" i="6"/>
  <c r="S301" i="6"/>
  <c r="T301" i="6" s="1"/>
  <c r="U301" i="6" s="1"/>
  <c r="F301" i="6"/>
  <c r="N301" i="6"/>
  <c r="K301" i="6"/>
  <c r="D301" i="6"/>
  <c r="I301" i="6"/>
  <c r="R301" i="6"/>
  <c r="H301" i="6"/>
  <c r="O301" i="6"/>
  <c r="J301" i="6"/>
  <c r="I751" i="6"/>
  <c r="N751" i="6"/>
  <c r="D751" i="6"/>
  <c r="S751" i="6"/>
  <c r="T751" i="6" s="1"/>
  <c r="U751" i="6" s="1"/>
  <c r="R751" i="6"/>
  <c r="K751" i="6"/>
  <c r="O751" i="6"/>
  <c r="F751" i="6"/>
  <c r="J751" i="6"/>
  <c r="H751" i="6"/>
  <c r="AE202" i="6"/>
  <c r="AE502" i="6"/>
  <c r="AE52" i="6"/>
  <c r="AE352" i="6"/>
  <c r="I51" i="6"/>
  <c r="J51" i="6"/>
  <c r="N51" i="6"/>
  <c r="R51" i="6"/>
  <c r="H51" i="6"/>
  <c r="O51" i="6"/>
  <c r="K51" i="6"/>
  <c r="D51" i="6"/>
  <c r="S51" i="6"/>
  <c r="T51" i="6" s="1"/>
  <c r="U51" i="6" s="1"/>
  <c r="F51" i="6"/>
  <c r="J151" i="6"/>
  <c r="I151" i="6"/>
  <c r="O151" i="6"/>
  <c r="F151" i="6"/>
  <c r="D151" i="6"/>
  <c r="S151" i="6"/>
  <c r="T151" i="6" s="1"/>
  <c r="U151" i="6" s="1"/>
  <c r="R151" i="6"/>
  <c r="K151" i="6"/>
  <c r="H151" i="6"/>
  <c r="N151" i="6"/>
  <c r="AP60" i="2"/>
  <c r="BC60" i="2"/>
  <c r="AU60" i="2"/>
  <c r="AZ60" i="2"/>
  <c r="AV60" i="2"/>
  <c r="AY60" i="2"/>
  <c r="AO60" i="2"/>
  <c r="AW60" i="2"/>
  <c r="AX60" i="2"/>
  <c r="AQ60" i="2"/>
  <c r="BA60" i="2"/>
  <c r="AT60" i="2"/>
  <c r="AM60" i="2"/>
  <c r="AR60" i="2"/>
  <c r="AS60" i="2"/>
  <c r="AN60" i="2"/>
  <c r="BB60" i="2"/>
  <c r="R601" i="6"/>
  <c r="K601" i="6"/>
  <c r="J601" i="6"/>
  <c r="N601" i="6"/>
  <c r="O601" i="6"/>
  <c r="D601" i="6"/>
  <c r="H601" i="6"/>
  <c r="S601" i="6"/>
  <c r="T601" i="6" s="1"/>
  <c r="U601" i="6" s="1"/>
  <c r="F601" i="6"/>
  <c r="I601" i="6"/>
  <c r="N351" i="6"/>
  <c r="O351" i="6"/>
  <c r="F351" i="6"/>
  <c r="K351" i="6"/>
  <c r="H351" i="6"/>
  <c r="S351" i="6"/>
  <c r="T351" i="6" s="1"/>
  <c r="U351" i="6" s="1"/>
  <c r="D351" i="6"/>
  <c r="I351" i="6"/>
  <c r="J351" i="6"/>
  <c r="R351" i="6"/>
  <c r="AE452" i="6"/>
  <c r="AE552" i="6"/>
  <c r="AE602" i="6"/>
  <c r="AE152" i="6"/>
  <c r="AE702" i="6"/>
  <c r="S201" i="6"/>
  <c r="T201" i="6" s="1"/>
  <c r="U201" i="6" s="1"/>
  <c r="R201" i="6"/>
  <c r="D201" i="6"/>
  <c r="K201" i="6"/>
  <c r="F201" i="6"/>
  <c r="I201" i="6"/>
  <c r="H201" i="6"/>
  <c r="J201" i="6"/>
  <c r="N201" i="6"/>
  <c r="O201" i="6"/>
  <c r="O852" i="6" l="1"/>
  <c r="I852" i="6"/>
  <c r="F852" i="6"/>
  <c r="D852" i="6"/>
  <c r="S852" i="6"/>
  <c r="T852" i="6" s="1"/>
  <c r="U852" i="6" s="1"/>
  <c r="H852" i="6"/>
  <c r="R852" i="6"/>
  <c r="J852" i="6"/>
  <c r="N852" i="6"/>
  <c r="AE603" i="6"/>
  <c r="H603" i="6" s="1"/>
  <c r="O602" i="6"/>
  <c r="N602" i="6"/>
  <c r="F602" i="6"/>
  <c r="S602" i="6"/>
  <c r="T602" i="6" s="1"/>
  <c r="U602" i="6" s="1"/>
  <c r="D602" i="6"/>
  <c r="J602" i="6"/>
  <c r="H602" i="6"/>
  <c r="I602" i="6"/>
  <c r="K602" i="6"/>
  <c r="R602" i="6"/>
  <c r="J702" i="6"/>
  <c r="D702" i="6"/>
  <c r="R702" i="6"/>
  <c r="S702" i="6"/>
  <c r="T702" i="6" s="1"/>
  <c r="U702" i="6" s="1"/>
  <c r="N702" i="6"/>
  <c r="H702" i="6"/>
  <c r="K702" i="6"/>
  <c r="O702" i="6"/>
  <c r="I702" i="6"/>
  <c r="F702" i="6"/>
  <c r="S452" i="6"/>
  <c r="T452" i="6" s="1"/>
  <c r="U452" i="6" s="1"/>
  <c r="H452" i="6"/>
  <c r="D452" i="6"/>
  <c r="R452" i="6"/>
  <c r="J452" i="6"/>
  <c r="F452" i="6"/>
  <c r="I452" i="6"/>
  <c r="N452" i="6"/>
  <c r="K452" i="6"/>
  <c r="O452" i="6"/>
  <c r="R502" i="6"/>
  <c r="D502" i="6"/>
  <c r="O502" i="6"/>
  <c r="J502" i="6"/>
  <c r="F502" i="6"/>
  <c r="N502" i="6"/>
  <c r="K502" i="6"/>
  <c r="S502" i="6"/>
  <c r="T502" i="6" s="1"/>
  <c r="U502" i="6" s="1"/>
  <c r="H502" i="6"/>
  <c r="I502" i="6"/>
  <c r="S652" i="6"/>
  <c r="T652" i="6" s="1"/>
  <c r="U652" i="6" s="1"/>
  <c r="F652" i="6"/>
  <c r="H652" i="6"/>
  <c r="J652" i="6"/>
  <c r="I652" i="6"/>
  <c r="O652" i="6"/>
  <c r="D652" i="6"/>
  <c r="K652" i="6"/>
  <c r="N652" i="6"/>
  <c r="R652" i="6"/>
  <c r="P704" i="6"/>
  <c r="Q704" i="6" s="1"/>
  <c r="P654" i="6"/>
  <c r="Q654" i="6" s="1"/>
  <c r="P504" i="6"/>
  <c r="Q504" i="6" s="1"/>
  <c r="P454" i="6"/>
  <c r="Q454" i="6" s="1"/>
  <c r="P204" i="6"/>
  <c r="Q204" i="6" s="1"/>
  <c r="P254" i="6"/>
  <c r="Q254" i="6" s="1"/>
  <c r="P404" i="6"/>
  <c r="Q404" i="6" s="1"/>
  <c r="P54" i="6"/>
  <c r="Q54" i="6" s="1"/>
  <c r="P804" i="6"/>
  <c r="Q804" i="6" s="1"/>
  <c r="P304" i="6"/>
  <c r="Q304" i="6" s="1"/>
  <c r="P854" i="6"/>
  <c r="Q854" i="6" s="1"/>
  <c r="P354" i="6"/>
  <c r="Q354" i="6" s="1"/>
  <c r="P554" i="6"/>
  <c r="Q554" i="6" s="1"/>
  <c r="P754" i="6"/>
  <c r="Q754" i="6" s="1"/>
  <c r="P154" i="6"/>
  <c r="Q154" i="6" s="1"/>
  <c r="P104" i="6"/>
  <c r="Q104" i="6" s="1"/>
  <c r="P604" i="6"/>
  <c r="Q604" i="6" s="1"/>
  <c r="BC61" i="2"/>
  <c r="AQ61" i="2"/>
  <c r="AU61" i="2"/>
  <c r="AV61" i="2"/>
  <c r="BB61" i="2"/>
  <c r="AN61" i="2"/>
  <c r="AX61" i="2"/>
  <c r="AP61" i="2"/>
  <c r="AR61" i="2"/>
  <c r="AY61" i="2"/>
  <c r="AW61" i="2"/>
  <c r="AT61" i="2"/>
  <c r="BA61" i="2"/>
  <c r="AM61" i="2"/>
  <c r="AO61" i="2"/>
  <c r="AS61" i="2"/>
  <c r="AZ61" i="2"/>
  <c r="I302" i="6"/>
  <c r="S302" i="6"/>
  <c r="T302" i="6" s="1"/>
  <c r="U302" i="6" s="1"/>
  <c r="K302" i="6"/>
  <c r="D302" i="6"/>
  <c r="H302" i="6"/>
  <c r="F302" i="6"/>
  <c r="N302" i="6"/>
  <c r="R302" i="6"/>
  <c r="O302" i="6"/>
  <c r="J302" i="6"/>
  <c r="AP55" i="3"/>
  <c r="AM55" i="3"/>
  <c r="AT55" i="3"/>
  <c r="AF55" i="3"/>
  <c r="AV55" i="3"/>
  <c r="AL55" i="3"/>
  <c r="AR55" i="3"/>
  <c r="AN55" i="3"/>
  <c r="AU55" i="3"/>
  <c r="AW55" i="3"/>
  <c r="B55" i="3"/>
  <c r="AJ55" i="3"/>
  <c r="AK55" i="3"/>
  <c r="C56" i="3"/>
  <c r="AO55" i="3"/>
  <c r="AQ55" i="3"/>
  <c r="AE803" i="6"/>
  <c r="AE753" i="6"/>
  <c r="AE353" i="6"/>
  <c r="K152" i="6"/>
  <c r="S152" i="6"/>
  <c r="T152" i="6" s="1"/>
  <c r="U152" i="6" s="1"/>
  <c r="R152" i="6"/>
  <c r="O152" i="6"/>
  <c r="I152" i="6"/>
  <c r="N152" i="6"/>
  <c r="J152" i="6"/>
  <c r="H152" i="6"/>
  <c r="F152" i="6"/>
  <c r="D152" i="6"/>
  <c r="H202" i="6"/>
  <c r="D202" i="6"/>
  <c r="K202" i="6"/>
  <c r="O202" i="6"/>
  <c r="S202" i="6"/>
  <c r="T202" i="6" s="1"/>
  <c r="U202" i="6" s="1"/>
  <c r="F202" i="6"/>
  <c r="N202" i="6"/>
  <c r="R202" i="6"/>
  <c r="I202" i="6"/>
  <c r="J202" i="6"/>
  <c r="K752" i="6"/>
  <c r="H752" i="6"/>
  <c r="F752" i="6"/>
  <c r="D752" i="6"/>
  <c r="S752" i="6"/>
  <c r="T752" i="6" s="1"/>
  <c r="U752" i="6" s="1"/>
  <c r="R752" i="6"/>
  <c r="O752" i="6"/>
  <c r="I752" i="6"/>
  <c r="J752" i="6"/>
  <c r="N752" i="6"/>
  <c r="M804" i="6"/>
  <c r="M704" i="6"/>
  <c r="M654" i="6"/>
  <c r="M454" i="6"/>
  <c r="M404" i="6"/>
  <c r="M554" i="6"/>
  <c r="M254" i="6"/>
  <c r="M504" i="6"/>
  <c r="M304" i="6"/>
  <c r="M754" i="6"/>
  <c r="M354" i="6"/>
  <c r="M204" i="6"/>
  <c r="M54" i="6"/>
  <c r="M104" i="6"/>
  <c r="M604" i="6"/>
  <c r="M154" i="6"/>
  <c r="M854" i="6"/>
  <c r="AE553" i="6"/>
  <c r="AE853" i="6"/>
  <c r="AE403" i="6"/>
  <c r="AE303" i="6"/>
  <c r="AE153" i="6"/>
  <c r="S352" i="6"/>
  <c r="T352" i="6" s="1"/>
  <c r="U352" i="6" s="1"/>
  <c r="K352" i="6"/>
  <c r="I352" i="6"/>
  <c r="O352" i="6"/>
  <c r="J352" i="6"/>
  <c r="H352" i="6"/>
  <c r="R352" i="6"/>
  <c r="D352" i="6"/>
  <c r="F352" i="6"/>
  <c r="N352" i="6"/>
  <c r="S402" i="6"/>
  <c r="T402" i="6" s="1"/>
  <c r="U402" i="6" s="1"/>
  <c r="H402" i="6"/>
  <c r="R402" i="6"/>
  <c r="K402" i="6"/>
  <c r="I402" i="6"/>
  <c r="F402" i="6"/>
  <c r="J402" i="6"/>
  <c r="O402" i="6"/>
  <c r="N402" i="6"/>
  <c r="D402" i="6"/>
  <c r="L704" i="6"/>
  <c r="L854" i="6"/>
  <c r="L354" i="6"/>
  <c r="L554" i="6"/>
  <c r="L254" i="6"/>
  <c r="L54" i="6"/>
  <c r="L754" i="6"/>
  <c r="L404" i="6"/>
  <c r="L504" i="6"/>
  <c r="L454" i="6"/>
  <c r="L204" i="6"/>
  <c r="L804" i="6"/>
  <c r="L304" i="6"/>
  <c r="L654" i="6"/>
  <c r="L104" i="6"/>
  <c r="L154" i="6"/>
  <c r="L604" i="6"/>
  <c r="O102" i="6"/>
  <c r="H102" i="6"/>
  <c r="S102" i="6"/>
  <c r="T102" i="6" s="1"/>
  <c r="U102" i="6" s="1"/>
  <c r="K102" i="6"/>
  <c r="D102" i="6"/>
  <c r="F102" i="6"/>
  <c r="J102" i="6"/>
  <c r="I102" i="6"/>
  <c r="N102" i="6"/>
  <c r="R102" i="6"/>
  <c r="AE503" i="6"/>
  <c r="AE703" i="6"/>
  <c r="AE53" i="6"/>
  <c r="AE253" i="6"/>
  <c r="N552" i="6"/>
  <c r="H552" i="6"/>
  <c r="R552" i="6"/>
  <c r="J552" i="6"/>
  <c r="O552" i="6"/>
  <c r="I552" i="6"/>
  <c r="S552" i="6"/>
  <c r="T552" i="6" s="1"/>
  <c r="U552" i="6" s="1"/>
  <c r="K552" i="6"/>
  <c r="D552" i="6"/>
  <c r="F552" i="6"/>
  <c r="N52" i="6"/>
  <c r="R52" i="6"/>
  <c r="F52" i="6"/>
  <c r="J52" i="6"/>
  <c r="K52" i="6"/>
  <c r="I52" i="6"/>
  <c r="D52" i="6"/>
  <c r="O52" i="6"/>
  <c r="S52" i="6"/>
  <c r="T52" i="6" s="1"/>
  <c r="U52" i="6" s="1"/>
  <c r="H52" i="6"/>
  <c r="S252" i="6"/>
  <c r="T252" i="6" s="1"/>
  <c r="U252" i="6" s="1"/>
  <c r="D252" i="6"/>
  <c r="I252" i="6"/>
  <c r="N252" i="6"/>
  <c r="H252" i="6"/>
  <c r="K252" i="6"/>
  <c r="O252" i="6"/>
  <c r="F252" i="6"/>
  <c r="R252" i="6"/>
  <c r="J252" i="6"/>
  <c r="E62" i="2"/>
  <c r="G62" i="2"/>
  <c r="I62" i="2"/>
  <c r="C62" i="2"/>
  <c r="F62" i="2"/>
  <c r="D63" i="2"/>
  <c r="N802" i="6"/>
  <c r="R802" i="6"/>
  <c r="J802" i="6"/>
  <c r="D802" i="6"/>
  <c r="K802" i="6"/>
  <c r="O802" i="6"/>
  <c r="H802" i="6"/>
  <c r="S802" i="6"/>
  <c r="T802" i="6" s="1"/>
  <c r="U802" i="6" s="1"/>
  <c r="F802" i="6"/>
  <c r="I802" i="6"/>
  <c r="AE453" i="6"/>
  <c r="AE653" i="6"/>
  <c r="AE103" i="6"/>
  <c r="AE203" i="6"/>
  <c r="O603" i="6" l="1"/>
  <c r="K603" i="6"/>
  <c r="N603" i="6"/>
  <c r="AE554" i="6"/>
  <c r="F554" i="6" s="1"/>
  <c r="D603" i="6"/>
  <c r="I603" i="6"/>
  <c r="AE154" i="6"/>
  <c r="J154" i="6" s="1"/>
  <c r="AE804" i="6"/>
  <c r="S804" i="6" s="1"/>
  <c r="T804" i="6" s="1"/>
  <c r="U804" i="6" s="1"/>
  <c r="AE404" i="6"/>
  <c r="S404" i="6" s="1"/>
  <c r="T404" i="6" s="1"/>
  <c r="U404" i="6" s="1"/>
  <c r="AE504" i="6"/>
  <c r="H504" i="6" s="1"/>
  <c r="AE254" i="6"/>
  <c r="F254" i="6" s="1"/>
  <c r="J603" i="6"/>
  <c r="F603" i="6"/>
  <c r="R603" i="6"/>
  <c r="AE354" i="6"/>
  <c r="D354" i="6" s="1"/>
  <c r="AE654" i="6"/>
  <c r="O654" i="6" s="1"/>
  <c r="S603" i="6"/>
  <c r="T603" i="6" s="1"/>
  <c r="U603" i="6" s="1"/>
  <c r="R103" i="6"/>
  <c r="J103" i="6"/>
  <c r="O103" i="6"/>
  <c r="S103" i="6"/>
  <c r="T103" i="6" s="1"/>
  <c r="U103" i="6" s="1"/>
  <c r="D103" i="6"/>
  <c r="F103" i="6"/>
  <c r="I103" i="6"/>
  <c r="H103" i="6"/>
  <c r="K103" i="6"/>
  <c r="N103" i="6"/>
  <c r="S553" i="6"/>
  <c r="T553" i="6" s="1"/>
  <c r="U553" i="6" s="1"/>
  <c r="R553" i="6"/>
  <c r="H553" i="6"/>
  <c r="J553" i="6"/>
  <c r="D553" i="6"/>
  <c r="N553" i="6"/>
  <c r="O553" i="6"/>
  <c r="I553" i="6"/>
  <c r="K553" i="6"/>
  <c r="F553" i="6"/>
  <c r="H653" i="6"/>
  <c r="J653" i="6"/>
  <c r="F653" i="6"/>
  <c r="N653" i="6"/>
  <c r="R653" i="6"/>
  <c r="D653" i="6"/>
  <c r="O653" i="6"/>
  <c r="S653" i="6"/>
  <c r="T653" i="6" s="1"/>
  <c r="U653" i="6" s="1"/>
  <c r="K653" i="6"/>
  <c r="I653" i="6"/>
  <c r="F63" i="2"/>
  <c r="C63" i="2"/>
  <c r="I63" i="2"/>
  <c r="E63" i="2"/>
  <c r="G63" i="2"/>
  <c r="D13" i="2"/>
  <c r="K14" i="2" s="1"/>
  <c r="AE104" i="6"/>
  <c r="AE754" i="6"/>
  <c r="F303" i="6"/>
  <c r="J303" i="6"/>
  <c r="N303" i="6"/>
  <c r="K303" i="6"/>
  <c r="S303" i="6"/>
  <c r="T303" i="6" s="1"/>
  <c r="U303" i="6" s="1"/>
  <c r="H303" i="6"/>
  <c r="I303" i="6"/>
  <c r="D303" i="6"/>
  <c r="O303" i="6"/>
  <c r="R303" i="6"/>
  <c r="I203" i="6"/>
  <c r="R203" i="6"/>
  <c r="D203" i="6"/>
  <c r="S203" i="6"/>
  <c r="T203" i="6" s="1"/>
  <c r="U203" i="6" s="1"/>
  <c r="H203" i="6"/>
  <c r="O203" i="6"/>
  <c r="N203" i="6"/>
  <c r="K203" i="6"/>
  <c r="F203" i="6"/>
  <c r="J203" i="6"/>
  <c r="BC62" i="2"/>
  <c r="AU62" i="2"/>
  <c r="AR62" i="2"/>
  <c r="AS62" i="2"/>
  <c r="AW62" i="2"/>
  <c r="BA62" i="2"/>
  <c r="BB62" i="2"/>
  <c r="AM62" i="2"/>
  <c r="AT62" i="2"/>
  <c r="AY62" i="2"/>
  <c r="AO62" i="2"/>
  <c r="AQ62" i="2"/>
  <c r="AZ62" i="2"/>
  <c r="AX62" i="2"/>
  <c r="AV62" i="2"/>
  <c r="AP62" i="2"/>
  <c r="AN62" i="2"/>
  <c r="J703" i="6"/>
  <c r="O703" i="6"/>
  <c r="H703" i="6"/>
  <c r="F703" i="6"/>
  <c r="N703" i="6"/>
  <c r="K703" i="6"/>
  <c r="S703" i="6"/>
  <c r="T703" i="6" s="1"/>
  <c r="U703" i="6" s="1"/>
  <c r="I703" i="6"/>
  <c r="D703" i="6"/>
  <c r="R703" i="6"/>
  <c r="AE604" i="6"/>
  <c r="AE304" i="6"/>
  <c r="AE704" i="6"/>
  <c r="N853" i="6"/>
  <c r="F853" i="6"/>
  <c r="O853" i="6"/>
  <c r="K853" i="6"/>
  <c r="D853" i="6"/>
  <c r="J853" i="6"/>
  <c r="H853" i="6"/>
  <c r="R853" i="6"/>
  <c r="S853" i="6"/>
  <c r="T853" i="6" s="1"/>
  <c r="U853" i="6" s="1"/>
  <c r="I853" i="6"/>
  <c r="J753" i="6"/>
  <c r="S753" i="6"/>
  <c r="T753" i="6" s="1"/>
  <c r="U753" i="6" s="1"/>
  <c r="K753" i="6"/>
  <c r="N753" i="6"/>
  <c r="F753" i="6"/>
  <c r="H753" i="6"/>
  <c r="O753" i="6"/>
  <c r="R753" i="6"/>
  <c r="D753" i="6"/>
  <c r="I753" i="6"/>
  <c r="AP56" i="3"/>
  <c r="AN56" i="3"/>
  <c r="AT56" i="3"/>
  <c r="AF56" i="3"/>
  <c r="AO56" i="3"/>
  <c r="AW56" i="3"/>
  <c r="C57" i="3"/>
  <c r="B56" i="3"/>
  <c r="AK56" i="3"/>
  <c r="AV56" i="3"/>
  <c r="AR56" i="3"/>
  <c r="AM56" i="3"/>
  <c r="AL56" i="3"/>
  <c r="AQ56" i="3"/>
  <c r="AU56" i="3"/>
  <c r="AJ56" i="3"/>
  <c r="D503" i="6"/>
  <c r="R503" i="6"/>
  <c r="H503" i="6"/>
  <c r="F503" i="6"/>
  <c r="J503" i="6"/>
  <c r="N503" i="6"/>
  <c r="S503" i="6"/>
  <c r="T503" i="6" s="1"/>
  <c r="U503" i="6" s="1"/>
  <c r="K503" i="6"/>
  <c r="O503" i="6"/>
  <c r="I503" i="6"/>
  <c r="J153" i="6"/>
  <c r="I153" i="6"/>
  <c r="O153" i="6"/>
  <c r="N153" i="6"/>
  <c r="R153" i="6"/>
  <c r="F153" i="6"/>
  <c r="K153" i="6"/>
  <c r="D153" i="6"/>
  <c r="S153" i="6"/>
  <c r="T153" i="6" s="1"/>
  <c r="U153" i="6" s="1"/>
  <c r="H153" i="6"/>
  <c r="K803" i="6"/>
  <c r="F803" i="6"/>
  <c r="H803" i="6"/>
  <c r="I803" i="6"/>
  <c r="O803" i="6"/>
  <c r="S803" i="6"/>
  <c r="T803" i="6" s="1"/>
  <c r="U803" i="6" s="1"/>
  <c r="D803" i="6"/>
  <c r="R803" i="6"/>
  <c r="J803" i="6"/>
  <c r="N803" i="6"/>
  <c r="P605" i="6"/>
  <c r="Q605" i="6" s="1"/>
  <c r="P155" i="6"/>
  <c r="Q155" i="6" s="1"/>
  <c r="P505" i="6"/>
  <c r="Q505" i="6" s="1"/>
  <c r="P755" i="6"/>
  <c r="Q755" i="6" s="1"/>
  <c r="P855" i="6"/>
  <c r="Q855" i="6" s="1"/>
  <c r="P455" i="6"/>
  <c r="Q455" i="6" s="1"/>
  <c r="P105" i="6"/>
  <c r="Q105" i="6" s="1"/>
  <c r="P655" i="6"/>
  <c r="Q655" i="6" s="1"/>
  <c r="P805" i="6"/>
  <c r="Q805" i="6" s="1"/>
  <c r="P405" i="6"/>
  <c r="Q405" i="6" s="1"/>
  <c r="P355" i="6"/>
  <c r="Q355" i="6" s="1"/>
  <c r="P55" i="6"/>
  <c r="Q55" i="6" s="1"/>
  <c r="P705" i="6"/>
  <c r="Q705" i="6" s="1"/>
  <c r="P555" i="6"/>
  <c r="Q555" i="6" s="1"/>
  <c r="P305" i="6"/>
  <c r="Q305" i="6" s="1"/>
  <c r="P205" i="6"/>
  <c r="Q205" i="6" s="1"/>
  <c r="P255" i="6"/>
  <c r="Q255" i="6" s="1"/>
  <c r="K253" i="6"/>
  <c r="H253" i="6"/>
  <c r="F253" i="6"/>
  <c r="J253" i="6"/>
  <c r="O253" i="6"/>
  <c r="R253" i="6"/>
  <c r="I253" i="6"/>
  <c r="S253" i="6"/>
  <c r="T253" i="6" s="1"/>
  <c r="U253" i="6" s="1"/>
  <c r="D253" i="6"/>
  <c r="N253" i="6"/>
  <c r="AE204" i="6"/>
  <c r="K453" i="6"/>
  <c r="O453" i="6"/>
  <c r="D453" i="6"/>
  <c r="I453" i="6"/>
  <c r="S453" i="6"/>
  <c r="T453" i="6" s="1"/>
  <c r="U453" i="6" s="1"/>
  <c r="R453" i="6"/>
  <c r="N453" i="6"/>
  <c r="J453" i="6"/>
  <c r="H453" i="6"/>
  <c r="F453" i="6"/>
  <c r="M605" i="6"/>
  <c r="M455" i="6"/>
  <c r="M105" i="6"/>
  <c r="M505" i="6"/>
  <c r="M805" i="6"/>
  <c r="M405" i="6"/>
  <c r="M855" i="6"/>
  <c r="M755" i="6"/>
  <c r="M205" i="6"/>
  <c r="M655" i="6"/>
  <c r="M155" i="6"/>
  <c r="M355" i="6"/>
  <c r="M555" i="6"/>
  <c r="M305" i="6"/>
  <c r="M55" i="6"/>
  <c r="M705" i="6"/>
  <c r="M255" i="6"/>
  <c r="L605" i="6"/>
  <c r="L455" i="6"/>
  <c r="L155" i="6"/>
  <c r="L505" i="6"/>
  <c r="L755" i="6"/>
  <c r="L555" i="6"/>
  <c r="L855" i="6"/>
  <c r="L655" i="6"/>
  <c r="L105" i="6"/>
  <c r="L355" i="6"/>
  <c r="L55" i="6"/>
  <c r="L805" i="6"/>
  <c r="L405" i="6"/>
  <c r="L705" i="6"/>
  <c r="L305" i="6"/>
  <c r="L255" i="6"/>
  <c r="L205" i="6"/>
  <c r="S53" i="6"/>
  <c r="T53" i="6" s="1"/>
  <c r="U53" i="6" s="1"/>
  <c r="K53" i="6"/>
  <c r="D53" i="6"/>
  <c r="I53" i="6"/>
  <c r="O53" i="6"/>
  <c r="N53" i="6"/>
  <c r="R53" i="6"/>
  <c r="J53" i="6"/>
  <c r="H53" i="6"/>
  <c r="F53" i="6"/>
  <c r="AE454" i="6"/>
  <c r="AE54" i="6"/>
  <c r="AE854" i="6"/>
  <c r="H403" i="6"/>
  <c r="N403" i="6"/>
  <c r="J403" i="6"/>
  <c r="F403" i="6"/>
  <c r="S403" i="6"/>
  <c r="T403" i="6" s="1"/>
  <c r="U403" i="6" s="1"/>
  <c r="K403" i="6"/>
  <c r="O403" i="6"/>
  <c r="D403" i="6"/>
  <c r="R403" i="6"/>
  <c r="I403" i="6"/>
  <c r="J353" i="6"/>
  <c r="F353" i="6"/>
  <c r="R353" i="6"/>
  <c r="I353" i="6"/>
  <c r="D353" i="6"/>
  <c r="S353" i="6"/>
  <c r="T353" i="6" s="1"/>
  <c r="U353" i="6" s="1"/>
  <c r="H353" i="6"/>
  <c r="O353" i="6"/>
  <c r="N353" i="6"/>
  <c r="K353" i="6"/>
  <c r="O354" i="6" l="1"/>
  <c r="O804" i="6"/>
  <c r="O154" i="6"/>
  <c r="F654" i="6"/>
  <c r="O554" i="6"/>
  <c r="S654" i="6"/>
  <c r="T654" i="6" s="1"/>
  <c r="U654" i="6" s="1"/>
  <c r="N504" i="6"/>
  <c r="J654" i="6"/>
  <c r="I654" i="6"/>
  <c r="K504" i="6"/>
  <c r="K554" i="6"/>
  <c r="AE255" i="6"/>
  <c r="F255" i="6" s="1"/>
  <c r="AE805" i="6"/>
  <c r="K805" i="6" s="1"/>
  <c r="R254" i="6"/>
  <c r="AE405" i="6"/>
  <c r="I405" i="6" s="1"/>
  <c r="J504" i="6"/>
  <c r="S504" i="6"/>
  <c r="T504" i="6" s="1"/>
  <c r="U504" i="6" s="1"/>
  <c r="H654" i="6"/>
  <c r="N654" i="6"/>
  <c r="S354" i="6"/>
  <c r="T354" i="6" s="1"/>
  <c r="U354" i="6" s="1"/>
  <c r="O504" i="6"/>
  <c r="F504" i="6"/>
  <c r="R804" i="6"/>
  <c r="D504" i="6"/>
  <c r="R504" i="6"/>
  <c r="I504" i="6"/>
  <c r="I804" i="6"/>
  <c r="I554" i="6"/>
  <c r="H554" i="6"/>
  <c r="N554" i="6"/>
  <c r="N804" i="6"/>
  <c r="H804" i="6"/>
  <c r="R554" i="6"/>
  <c r="J554" i="6"/>
  <c r="S554" i="6"/>
  <c r="T554" i="6" s="1"/>
  <c r="U554" i="6" s="1"/>
  <c r="F804" i="6"/>
  <c r="J804" i="6"/>
  <c r="D554" i="6"/>
  <c r="K804" i="6"/>
  <c r="D804" i="6"/>
  <c r="F404" i="6"/>
  <c r="I404" i="6"/>
  <c r="N154" i="6"/>
  <c r="I254" i="6"/>
  <c r="O404" i="6"/>
  <c r="D404" i="6"/>
  <c r="K404" i="6"/>
  <c r="J404" i="6"/>
  <c r="R404" i="6"/>
  <c r="H404" i="6"/>
  <c r="S254" i="6"/>
  <c r="T254" i="6" s="1"/>
  <c r="U254" i="6" s="1"/>
  <c r="N404" i="6"/>
  <c r="AE105" i="6"/>
  <c r="F105" i="6" s="1"/>
  <c r="F354" i="6"/>
  <c r="H354" i="6"/>
  <c r="I154" i="6"/>
  <c r="R154" i="6"/>
  <c r="N254" i="6"/>
  <c r="D254" i="6"/>
  <c r="AE205" i="6"/>
  <c r="R205" i="6" s="1"/>
  <c r="AE755" i="6"/>
  <c r="K755" i="6" s="1"/>
  <c r="K354" i="6"/>
  <c r="R354" i="6"/>
  <c r="J354" i="6"/>
  <c r="D154" i="6"/>
  <c r="K154" i="6"/>
  <c r="F154" i="6"/>
  <c r="K254" i="6"/>
  <c r="J254" i="6"/>
  <c r="I354" i="6"/>
  <c r="N354" i="6"/>
  <c r="S154" i="6"/>
  <c r="T154" i="6" s="1"/>
  <c r="U154" i="6" s="1"/>
  <c r="H154" i="6"/>
  <c r="O254" i="6"/>
  <c r="H254" i="6"/>
  <c r="D654" i="6"/>
  <c r="R654" i="6"/>
  <c r="AE855" i="6"/>
  <c r="I855" i="6" s="1"/>
  <c r="K654" i="6"/>
  <c r="AE55" i="6"/>
  <c r="I55" i="6" s="1"/>
  <c r="AE155" i="6"/>
  <c r="R155" i="6" s="1"/>
  <c r="AE605" i="6"/>
  <c r="F605" i="6" s="1"/>
  <c r="H405" i="6"/>
  <c r="I704" i="6"/>
  <c r="O704" i="6"/>
  <c r="K704" i="6"/>
  <c r="D704" i="6"/>
  <c r="R704" i="6"/>
  <c r="N704" i="6"/>
  <c r="J704" i="6"/>
  <c r="H704" i="6"/>
  <c r="S704" i="6"/>
  <c r="T704" i="6" s="1"/>
  <c r="U704" i="6" s="1"/>
  <c r="F704" i="6"/>
  <c r="J14" i="2"/>
  <c r="V14" i="2"/>
  <c r="V7" i="2" s="1"/>
  <c r="AY5" i="2" s="1"/>
  <c r="Y14" i="2"/>
  <c r="Y7" i="2" s="1"/>
  <c r="BB5" i="2" s="1"/>
  <c r="Z14" i="2"/>
  <c r="Z7" i="2" s="1"/>
  <c r="BC5" i="2" s="1"/>
  <c r="K7" i="2"/>
  <c r="AN5" i="2" s="1"/>
  <c r="Q14" i="2"/>
  <c r="Q7" i="2" s="1"/>
  <c r="AT5" i="2" s="1"/>
  <c r="U14" i="2"/>
  <c r="U7" i="2" s="1"/>
  <c r="AX5" i="2" s="1"/>
  <c r="P14" i="2"/>
  <c r="P7" i="2" s="1"/>
  <c r="AS5" i="2" s="1"/>
  <c r="O14" i="2"/>
  <c r="O7" i="2" s="1"/>
  <c r="AR5" i="2" s="1"/>
  <c r="L14" i="2"/>
  <c r="L7" i="2" s="1"/>
  <c r="AO5" i="2" s="1"/>
  <c r="X14" i="2"/>
  <c r="X7" i="2" s="1"/>
  <c r="BA5" i="2" s="1"/>
  <c r="T14" i="2"/>
  <c r="T7" i="2" s="1"/>
  <c r="AW5" i="2" s="1"/>
  <c r="S14" i="2"/>
  <c r="S7" i="2" s="1"/>
  <c r="AV5" i="2" s="1"/>
  <c r="R14" i="2"/>
  <c r="R7" i="2" s="1"/>
  <c r="AU5" i="2" s="1"/>
  <c r="M14" i="2"/>
  <c r="M7" i="2" s="1"/>
  <c r="AP5" i="2" s="1"/>
  <c r="W14" i="2"/>
  <c r="W7" i="2" s="1"/>
  <c r="AZ5" i="2" s="1"/>
  <c r="N14" i="2"/>
  <c r="N7" i="2" s="1"/>
  <c r="AQ5" i="2" s="1"/>
  <c r="BC63" i="2"/>
  <c r="AU63" i="2"/>
  <c r="AZ63" i="2"/>
  <c r="BA63" i="2"/>
  <c r="AP63" i="2"/>
  <c r="BB63" i="2"/>
  <c r="AX63" i="2"/>
  <c r="AS63" i="2"/>
  <c r="AW63" i="2"/>
  <c r="AN63" i="2"/>
  <c r="AY63" i="2"/>
  <c r="AV63" i="2"/>
  <c r="AT63" i="2"/>
  <c r="AM63" i="2"/>
  <c r="AO63" i="2"/>
  <c r="AR63" i="2"/>
  <c r="AQ63" i="2"/>
  <c r="H854" i="6"/>
  <c r="K854" i="6"/>
  <c r="D854" i="6"/>
  <c r="F854" i="6"/>
  <c r="I854" i="6"/>
  <c r="O854" i="6"/>
  <c r="S854" i="6"/>
  <c r="T854" i="6" s="1"/>
  <c r="U854" i="6" s="1"/>
  <c r="N854" i="6"/>
  <c r="R854" i="6"/>
  <c r="J854" i="6"/>
  <c r="AE655" i="6"/>
  <c r="AE505" i="6"/>
  <c r="AM57" i="3"/>
  <c r="AO57" i="3"/>
  <c r="AP57" i="3"/>
  <c r="AV57" i="3"/>
  <c r="AL57" i="3"/>
  <c r="AT57" i="3"/>
  <c r="AW57" i="3"/>
  <c r="AN57" i="3"/>
  <c r="AR57" i="3"/>
  <c r="AK57" i="3"/>
  <c r="AF57" i="3"/>
  <c r="B57" i="3"/>
  <c r="AJ57" i="3"/>
  <c r="AQ57" i="3"/>
  <c r="AU57" i="3"/>
  <c r="I304" i="6"/>
  <c r="R304" i="6"/>
  <c r="K304" i="6"/>
  <c r="D304" i="6"/>
  <c r="N304" i="6"/>
  <c r="H304" i="6"/>
  <c r="J304" i="6"/>
  <c r="F304" i="6"/>
  <c r="S304" i="6"/>
  <c r="T304" i="6" s="1"/>
  <c r="U304" i="6" s="1"/>
  <c r="O304" i="6"/>
  <c r="P706" i="6"/>
  <c r="Q706" i="6" s="1"/>
  <c r="P356" i="6"/>
  <c r="Q356" i="6" s="1"/>
  <c r="P306" i="6"/>
  <c r="Q306" i="6" s="1"/>
  <c r="P56" i="6"/>
  <c r="Q56" i="6" s="1"/>
  <c r="P256" i="6"/>
  <c r="Q256" i="6" s="1"/>
  <c r="P206" i="6"/>
  <c r="Q206" i="6" s="1"/>
  <c r="P156" i="6"/>
  <c r="Q156" i="6" s="1"/>
  <c r="P756" i="6"/>
  <c r="Q756" i="6" s="1"/>
  <c r="P656" i="6"/>
  <c r="Q656" i="6" s="1"/>
  <c r="P456" i="6"/>
  <c r="Q456" i="6" s="1"/>
  <c r="P506" i="6"/>
  <c r="Q506" i="6" s="1"/>
  <c r="P406" i="6"/>
  <c r="Q406" i="6" s="1"/>
  <c r="P856" i="6"/>
  <c r="Q856" i="6" s="1"/>
  <c r="P556" i="6"/>
  <c r="Q556" i="6" s="1"/>
  <c r="P806" i="6"/>
  <c r="Q806" i="6" s="1"/>
  <c r="P106" i="6"/>
  <c r="Q106" i="6" s="1"/>
  <c r="P606" i="6"/>
  <c r="Q606" i="6" s="1"/>
  <c r="M306" i="6"/>
  <c r="M356" i="6"/>
  <c r="M806" i="6"/>
  <c r="M706" i="6"/>
  <c r="M506" i="6"/>
  <c r="M606" i="6"/>
  <c r="M756" i="6"/>
  <c r="M106" i="6"/>
  <c r="M206" i="6"/>
  <c r="M156" i="6"/>
  <c r="M556" i="6"/>
  <c r="M656" i="6"/>
  <c r="M256" i="6"/>
  <c r="M456" i="6"/>
  <c r="M406" i="6"/>
  <c r="M56" i="6"/>
  <c r="M856" i="6"/>
  <c r="I54" i="6"/>
  <c r="H54" i="6"/>
  <c r="O54" i="6"/>
  <c r="N54" i="6"/>
  <c r="F54" i="6"/>
  <c r="J54" i="6"/>
  <c r="D54" i="6"/>
  <c r="K54" i="6"/>
  <c r="S54" i="6"/>
  <c r="T54" i="6" s="1"/>
  <c r="U54" i="6" s="1"/>
  <c r="R54" i="6"/>
  <c r="AE305" i="6"/>
  <c r="F204" i="6"/>
  <c r="S204" i="6"/>
  <c r="T204" i="6" s="1"/>
  <c r="U204" i="6" s="1"/>
  <c r="K204" i="6"/>
  <c r="R204" i="6"/>
  <c r="D204" i="6"/>
  <c r="N204" i="6"/>
  <c r="J204" i="6"/>
  <c r="I204" i="6"/>
  <c r="O204" i="6"/>
  <c r="H204" i="6"/>
  <c r="N604" i="6"/>
  <c r="R604" i="6"/>
  <c r="F604" i="6"/>
  <c r="S604" i="6"/>
  <c r="T604" i="6" s="1"/>
  <c r="U604" i="6" s="1"/>
  <c r="O604" i="6"/>
  <c r="J604" i="6"/>
  <c r="D604" i="6"/>
  <c r="I604" i="6"/>
  <c r="H604" i="6"/>
  <c r="K604" i="6"/>
  <c r="F754" i="6"/>
  <c r="S754" i="6"/>
  <c r="T754" i="6" s="1"/>
  <c r="U754" i="6" s="1"/>
  <c r="H754" i="6"/>
  <c r="J754" i="6"/>
  <c r="N754" i="6"/>
  <c r="D754" i="6"/>
  <c r="I754" i="6"/>
  <c r="R754" i="6"/>
  <c r="K754" i="6"/>
  <c r="O754" i="6"/>
  <c r="L306" i="6"/>
  <c r="L806" i="6"/>
  <c r="L706" i="6"/>
  <c r="L356" i="6"/>
  <c r="L756" i="6"/>
  <c r="L606" i="6"/>
  <c r="L656" i="6"/>
  <c r="L256" i="6"/>
  <c r="L106" i="6"/>
  <c r="L206" i="6"/>
  <c r="L156" i="6"/>
  <c r="L856" i="6"/>
  <c r="L56" i="6"/>
  <c r="L506" i="6"/>
  <c r="L556" i="6"/>
  <c r="L456" i="6"/>
  <c r="L406" i="6"/>
  <c r="R454" i="6"/>
  <c r="O454" i="6"/>
  <c r="H454" i="6"/>
  <c r="F454" i="6"/>
  <c r="D454" i="6"/>
  <c r="K454" i="6"/>
  <c r="S454" i="6"/>
  <c r="T454" i="6" s="1"/>
  <c r="U454" i="6" s="1"/>
  <c r="J454" i="6"/>
  <c r="I454" i="6"/>
  <c r="N454" i="6"/>
  <c r="AE705" i="6"/>
  <c r="AE355" i="6"/>
  <c r="AE555" i="6"/>
  <c r="AE455" i="6"/>
  <c r="O104" i="6"/>
  <c r="K104" i="6"/>
  <c r="F104" i="6"/>
  <c r="S104" i="6"/>
  <c r="T104" i="6" s="1"/>
  <c r="U104" i="6" s="1"/>
  <c r="R104" i="6"/>
  <c r="J104" i="6"/>
  <c r="N104" i="6"/>
  <c r="I104" i="6"/>
  <c r="D104" i="6"/>
  <c r="H104" i="6"/>
  <c r="D255" i="6" l="1"/>
  <c r="S805" i="6"/>
  <c r="T805" i="6" s="1"/>
  <c r="U805" i="6" s="1"/>
  <c r="N255" i="6"/>
  <c r="H855" i="6"/>
  <c r="S855" i="6"/>
  <c r="T855" i="6" s="1"/>
  <c r="U855" i="6" s="1"/>
  <c r="J605" i="6"/>
  <c r="F855" i="6"/>
  <c r="S255" i="6"/>
  <c r="T255" i="6" s="1"/>
  <c r="U255" i="6" s="1"/>
  <c r="I255" i="6"/>
  <c r="I805" i="6"/>
  <c r="J805" i="6"/>
  <c r="O805" i="6"/>
  <c r="J255" i="6"/>
  <c r="R255" i="6"/>
  <c r="H255" i="6"/>
  <c r="K255" i="6"/>
  <c r="O255" i="6"/>
  <c r="S405" i="6"/>
  <c r="T405" i="6" s="1"/>
  <c r="U405" i="6" s="1"/>
  <c r="D405" i="6"/>
  <c r="N855" i="6"/>
  <c r="J855" i="6"/>
  <c r="H105" i="6"/>
  <c r="R805" i="6"/>
  <c r="I755" i="6"/>
  <c r="F405" i="6"/>
  <c r="K405" i="6"/>
  <c r="S105" i="6"/>
  <c r="T105" i="6" s="1"/>
  <c r="U105" i="6" s="1"/>
  <c r="N805" i="6"/>
  <c r="H805" i="6"/>
  <c r="J405" i="6"/>
  <c r="O405" i="6"/>
  <c r="F805" i="6"/>
  <c r="D805" i="6"/>
  <c r="N405" i="6"/>
  <c r="R405" i="6"/>
  <c r="S155" i="6"/>
  <c r="T155" i="6" s="1"/>
  <c r="U155" i="6" s="1"/>
  <c r="K155" i="6"/>
  <c r="F755" i="6"/>
  <c r="O155" i="6"/>
  <c r="R755" i="6"/>
  <c r="AE656" i="6"/>
  <c r="J656" i="6" s="1"/>
  <c r="H155" i="6"/>
  <c r="D155" i="6"/>
  <c r="F155" i="6"/>
  <c r="J105" i="6"/>
  <c r="O105" i="6"/>
  <c r="S755" i="6"/>
  <c r="T755" i="6" s="1"/>
  <c r="U755" i="6" s="1"/>
  <c r="O755" i="6"/>
  <c r="D755" i="6"/>
  <c r="J155" i="6"/>
  <c r="I155" i="6"/>
  <c r="D105" i="6"/>
  <c r="K105" i="6"/>
  <c r="N105" i="6"/>
  <c r="N755" i="6"/>
  <c r="H755" i="6"/>
  <c r="AE706" i="6"/>
  <c r="I706" i="6" s="1"/>
  <c r="N155" i="6"/>
  <c r="I105" i="6"/>
  <c r="R105" i="6"/>
  <c r="J755" i="6"/>
  <c r="O55" i="6"/>
  <c r="D205" i="6"/>
  <c r="K55" i="6"/>
  <c r="AE556" i="6"/>
  <c r="K556" i="6" s="1"/>
  <c r="O205" i="6"/>
  <c r="AE406" i="6"/>
  <c r="I406" i="6" s="1"/>
  <c r="AE56" i="6"/>
  <c r="I56" i="6" s="1"/>
  <c r="AE106" i="6"/>
  <c r="F106" i="6" s="1"/>
  <c r="AE756" i="6"/>
  <c r="N756" i="6" s="1"/>
  <c r="J205" i="6"/>
  <c r="AE156" i="6"/>
  <c r="O156" i="6" s="1"/>
  <c r="AE606" i="6"/>
  <c r="I606" i="6" s="1"/>
  <c r="H55" i="6"/>
  <c r="R55" i="6"/>
  <c r="F55" i="6"/>
  <c r="D605" i="6"/>
  <c r="I205" i="6"/>
  <c r="H205" i="6"/>
  <c r="J55" i="6"/>
  <c r="N55" i="6"/>
  <c r="N605" i="6"/>
  <c r="N205" i="6"/>
  <c r="K205" i="6"/>
  <c r="S205" i="6"/>
  <c r="T205" i="6" s="1"/>
  <c r="U205" i="6" s="1"/>
  <c r="D55" i="6"/>
  <c r="S55" i="6"/>
  <c r="T55" i="6" s="1"/>
  <c r="U55" i="6" s="1"/>
  <c r="F205" i="6"/>
  <c r="AE306" i="6"/>
  <c r="J306" i="6" s="1"/>
  <c r="O855" i="6"/>
  <c r="D855" i="6"/>
  <c r="K855" i="6"/>
  <c r="H605" i="6"/>
  <c r="R605" i="6"/>
  <c r="R855" i="6"/>
  <c r="K605" i="6"/>
  <c r="I605" i="6"/>
  <c r="O605" i="6"/>
  <c r="S605" i="6"/>
  <c r="T605" i="6" s="1"/>
  <c r="U605" i="6" s="1"/>
  <c r="I355" i="6"/>
  <c r="R355" i="6"/>
  <c r="S355" i="6"/>
  <c r="T355" i="6" s="1"/>
  <c r="U355" i="6" s="1"/>
  <c r="F355" i="6"/>
  <c r="N355" i="6"/>
  <c r="D355" i="6"/>
  <c r="H355" i="6"/>
  <c r="J355" i="6"/>
  <c r="O355" i="6"/>
  <c r="K355" i="6"/>
  <c r="K455" i="6"/>
  <c r="F455" i="6"/>
  <c r="H455" i="6"/>
  <c r="R455" i="6"/>
  <c r="J455" i="6"/>
  <c r="N455" i="6"/>
  <c r="D455" i="6"/>
  <c r="S455" i="6"/>
  <c r="T455" i="6" s="1"/>
  <c r="U455" i="6" s="1"/>
  <c r="O455" i="6"/>
  <c r="I455" i="6"/>
  <c r="K505" i="6"/>
  <c r="J505" i="6"/>
  <c r="H505" i="6"/>
  <c r="N505" i="6"/>
  <c r="O505" i="6"/>
  <c r="I505" i="6"/>
  <c r="D505" i="6"/>
  <c r="R505" i="6"/>
  <c r="S505" i="6"/>
  <c r="T505" i="6" s="1"/>
  <c r="U505" i="6" s="1"/>
  <c r="F505" i="6"/>
  <c r="Z407" i="6"/>
  <c r="Y407" i="6"/>
  <c r="Z107" i="6"/>
  <c r="Y107" i="6"/>
  <c r="Z357" i="6"/>
  <c r="Y357" i="6"/>
  <c r="Z607" i="6"/>
  <c r="Y607" i="6"/>
  <c r="S555" i="6"/>
  <c r="T555" i="6" s="1"/>
  <c r="U555" i="6" s="1"/>
  <c r="K555" i="6"/>
  <c r="F555" i="6"/>
  <c r="D555" i="6"/>
  <c r="N555" i="6"/>
  <c r="H555" i="6"/>
  <c r="I555" i="6"/>
  <c r="O555" i="6"/>
  <c r="R555" i="6"/>
  <c r="J555" i="6"/>
  <c r="AE506" i="6"/>
  <c r="AE206" i="6"/>
  <c r="AE806" i="6"/>
  <c r="J655" i="6"/>
  <c r="N655" i="6"/>
  <c r="K655" i="6"/>
  <c r="F655" i="6"/>
  <c r="D655" i="6"/>
  <c r="I655" i="6"/>
  <c r="R655" i="6"/>
  <c r="S655" i="6"/>
  <c r="T655" i="6" s="1"/>
  <c r="U655" i="6" s="1"/>
  <c r="H655" i="6"/>
  <c r="O655" i="6"/>
  <c r="Y207" i="6"/>
  <c r="Z207" i="6"/>
  <c r="Y457" i="6"/>
  <c r="Z457" i="6"/>
  <c r="Z257" i="6"/>
  <c r="Y257" i="6"/>
  <c r="Y57" i="6"/>
  <c r="Z57" i="6"/>
  <c r="J7" i="2"/>
  <c r="AM5" i="2" s="1"/>
  <c r="AL5" i="2" s="1"/>
  <c r="I14" i="2"/>
  <c r="Z7" i="6"/>
  <c r="Y7" i="6"/>
  <c r="AL14" i="2"/>
  <c r="F756" i="6"/>
  <c r="AJ4" i="3"/>
  <c r="Z657" i="6"/>
  <c r="Y657" i="6"/>
  <c r="Z507" i="6"/>
  <c r="Y507" i="6"/>
  <c r="Y307" i="6"/>
  <c r="Z307" i="6"/>
  <c r="Y807" i="6"/>
  <c r="Z807" i="6"/>
  <c r="I705" i="6"/>
  <c r="H705" i="6"/>
  <c r="D705" i="6"/>
  <c r="J705" i="6"/>
  <c r="F705" i="6"/>
  <c r="O705" i="6"/>
  <c r="K705" i="6"/>
  <c r="R705" i="6"/>
  <c r="N705" i="6"/>
  <c r="S705" i="6"/>
  <c r="T705" i="6" s="1"/>
  <c r="U705" i="6" s="1"/>
  <c r="AE456" i="6"/>
  <c r="AE856" i="6"/>
  <c r="AE256" i="6"/>
  <c r="AE356" i="6"/>
  <c r="J305" i="6"/>
  <c r="R305" i="6"/>
  <c r="S305" i="6"/>
  <c r="T305" i="6" s="1"/>
  <c r="U305" i="6" s="1"/>
  <c r="K305" i="6"/>
  <c r="N305" i="6"/>
  <c r="F305" i="6"/>
  <c r="O305" i="6"/>
  <c r="D305" i="6"/>
  <c r="I305" i="6"/>
  <c r="H305" i="6"/>
  <c r="Y157" i="6"/>
  <c r="Z157" i="6"/>
  <c r="Z707" i="6"/>
  <c r="Y707" i="6"/>
  <c r="Z557" i="6"/>
  <c r="Y557" i="6"/>
  <c r="Y757" i="6"/>
  <c r="Z757" i="6"/>
  <c r="K406" i="6" l="1"/>
  <c r="R406" i="6"/>
  <c r="D656" i="6"/>
  <c r="O306" i="6"/>
  <c r="O606" i="6"/>
  <c r="R706" i="6"/>
  <c r="H556" i="6"/>
  <c r="D756" i="6"/>
  <c r="D156" i="6"/>
  <c r="H756" i="6"/>
  <c r="N406" i="6"/>
  <c r="O406" i="6"/>
  <c r="D406" i="6"/>
  <c r="R756" i="6"/>
  <c r="S756" i="6"/>
  <c r="T756" i="6" s="1"/>
  <c r="U756" i="6" s="1"/>
  <c r="I756" i="6"/>
  <c r="R306" i="6"/>
  <c r="D106" i="6"/>
  <c r="J706" i="6"/>
  <c r="S306" i="6"/>
  <c r="T306" i="6" s="1"/>
  <c r="U306" i="6" s="1"/>
  <c r="O756" i="6"/>
  <c r="J756" i="6"/>
  <c r="N106" i="6"/>
  <c r="F606" i="6"/>
  <c r="S656" i="6"/>
  <c r="T656" i="6" s="1"/>
  <c r="U656" i="6" s="1"/>
  <c r="F156" i="6"/>
  <c r="D306" i="6"/>
  <c r="O106" i="6"/>
  <c r="S606" i="6"/>
  <c r="T606" i="6" s="1"/>
  <c r="U606" i="6" s="1"/>
  <c r="D706" i="6"/>
  <c r="R656" i="6"/>
  <c r="J556" i="6"/>
  <c r="S56" i="6"/>
  <c r="T56" i="6" s="1"/>
  <c r="U56" i="6" s="1"/>
  <c r="J606" i="6"/>
  <c r="K306" i="6"/>
  <c r="I306" i="6"/>
  <c r="K106" i="6"/>
  <c r="R106" i="6"/>
  <c r="J406" i="6"/>
  <c r="H406" i="6"/>
  <c r="N606" i="6"/>
  <c r="K606" i="6"/>
  <c r="O706" i="6"/>
  <c r="F706" i="6"/>
  <c r="K656" i="6"/>
  <c r="F656" i="6"/>
  <c r="O556" i="6"/>
  <c r="F306" i="6"/>
  <c r="S106" i="6"/>
  <c r="T106" i="6" s="1"/>
  <c r="U106" i="6" s="1"/>
  <c r="J106" i="6"/>
  <c r="S406" i="6"/>
  <c r="T406" i="6" s="1"/>
  <c r="U406" i="6" s="1"/>
  <c r="F406" i="6"/>
  <c r="R606" i="6"/>
  <c r="H706" i="6"/>
  <c r="I656" i="6"/>
  <c r="H656" i="6"/>
  <c r="S556" i="6"/>
  <c r="T556" i="6" s="1"/>
  <c r="U556" i="6" s="1"/>
  <c r="D556" i="6"/>
  <c r="N306" i="6"/>
  <c r="H306" i="6"/>
  <c r="K756" i="6"/>
  <c r="I106" i="6"/>
  <c r="H106" i="6"/>
  <c r="H606" i="6"/>
  <c r="D606" i="6"/>
  <c r="N706" i="6"/>
  <c r="S706" i="6"/>
  <c r="T706" i="6" s="1"/>
  <c r="U706" i="6" s="1"/>
  <c r="N656" i="6"/>
  <c r="O656" i="6"/>
  <c r="R556" i="6"/>
  <c r="I556" i="6"/>
  <c r="H56" i="6"/>
  <c r="K706" i="6"/>
  <c r="F556" i="6"/>
  <c r="N556" i="6"/>
  <c r="N156" i="6"/>
  <c r="I156" i="6"/>
  <c r="S156" i="6"/>
  <c r="T156" i="6" s="1"/>
  <c r="U156" i="6" s="1"/>
  <c r="H156" i="6"/>
  <c r="K56" i="6"/>
  <c r="F56" i="6"/>
  <c r="J156" i="6"/>
  <c r="K156" i="6"/>
  <c r="J56" i="6"/>
  <c r="O56" i="6"/>
  <c r="R56" i="6"/>
  <c r="R156" i="6"/>
  <c r="D56" i="6"/>
  <c r="N56" i="6"/>
  <c r="AM8" i="2"/>
  <c r="K11" i="2" s="1"/>
  <c r="J9" i="2"/>
  <c r="L557" i="6"/>
  <c r="M557" i="6"/>
  <c r="P557" i="6"/>
  <c r="Q557" i="6" s="1"/>
  <c r="X557" i="6"/>
  <c r="J4" i="3"/>
  <c r="E5" i="3"/>
  <c r="M257" i="6"/>
  <c r="P257" i="6"/>
  <c r="Q257" i="6" s="1"/>
  <c r="L257" i="6"/>
  <c r="X257" i="6"/>
  <c r="L307" i="6"/>
  <c r="P307" i="6"/>
  <c r="Q307" i="6" s="1"/>
  <c r="M307" i="6"/>
  <c r="X307" i="6"/>
  <c r="X357" i="6"/>
  <c r="P357" i="6"/>
  <c r="Q357" i="6" s="1"/>
  <c r="L357" i="6"/>
  <c r="M357" i="6"/>
  <c r="X757" i="6"/>
  <c r="P757" i="6"/>
  <c r="Q757" i="6" s="1"/>
  <c r="M757" i="6"/>
  <c r="L757" i="6"/>
  <c r="N456" i="6"/>
  <c r="R456" i="6"/>
  <c r="S456" i="6"/>
  <c r="T456" i="6" s="1"/>
  <c r="U456" i="6" s="1"/>
  <c r="K456" i="6"/>
  <c r="H456" i="6"/>
  <c r="J456" i="6"/>
  <c r="O456" i="6"/>
  <c r="I456" i="6"/>
  <c r="F456" i="6"/>
  <c r="D456" i="6"/>
  <c r="L807" i="6"/>
  <c r="M807" i="6"/>
  <c r="P807" i="6"/>
  <c r="Q807" i="6" s="1"/>
  <c r="X807" i="6"/>
  <c r="X57" i="6"/>
  <c r="L57" i="6"/>
  <c r="M57" i="6"/>
  <c r="P57" i="6"/>
  <c r="Q57" i="6" s="1"/>
  <c r="P457" i="6"/>
  <c r="Q457" i="6" s="1"/>
  <c r="X457" i="6"/>
  <c r="L457" i="6"/>
  <c r="M457" i="6"/>
  <c r="F206" i="6"/>
  <c r="O206" i="6"/>
  <c r="I206" i="6"/>
  <c r="S206" i="6"/>
  <c r="T206" i="6" s="1"/>
  <c r="U206" i="6" s="1"/>
  <c r="K206" i="6"/>
  <c r="J206" i="6"/>
  <c r="D206" i="6"/>
  <c r="R206" i="6"/>
  <c r="N206" i="6"/>
  <c r="H206" i="6"/>
  <c r="M607" i="6"/>
  <c r="P607" i="6"/>
  <c r="Q607" i="6" s="1"/>
  <c r="L607" i="6"/>
  <c r="X607" i="6"/>
  <c r="X107" i="6"/>
  <c r="L107" i="6"/>
  <c r="P107" i="6"/>
  <c r="Q107" i="6" s="1"/>
  <c r="M107" i="6"/>
  <c r="H356" i="6"/>
  <c r="R356" i="6"/>
  <c r="N356" i="6"/>
  <c r="S356" i="6"/>
  <c r="T356" i="6" s="1"/>
  <c r="U356" i="6" s="1"/>
  <c r="D356" i="6"/>
  <c r="F356" i="6"/>
  <c r="O356" i="6"/>
  <c r="K356" i="6"/>
  <c r="J356" i="6"/>
  <c r="I356" i="6"/>
  <c r="P657" i="6"/>
  <c r="Q657" i="6" s="1"/>
  <c r="X657" i="6"/>
  <c r="M657" i="6"/>
  <c r="L657" i="6"/>
  <c r="R806" i="6"/>
  <c r="H806" i="6"/>
  <c r="N806" i="6"/>
  <c r="S806" i="6"/>
  <c r="T806" i="6" s="1"/>
  <c r="U806" i="6" s="1"/>
  <c r="J806" i="6"/>
  <c r="K806" i="6"/>
  <c r="D806" i="6"/>
  <c r="F806" i="6"/>
  <c r="O806" i="6"/>
  <c r="I806" i="6"/>
  <c r="D506" i="6"/>
  <c r="S506" i="6"/>
  <c r="T506" i="6" s="1"/>
  <c r="U506" i="6" s="1"/>
  <c r="R506" i="6"/>
  <c r="F506" i="6"/>
  <c r="J506" i="6"/>
  <c r="K506" i="6"/>
  <c r="I506" i="6"/>
  <c r="H506" i="6"/>
  <c r="O506" i="6"/>
  <c r="N506" i="6"/>
  <c r="X157" i="6"/>
  <c r="P157" i="6"/>
  <c r="Q157" i="6" s="1"/>
  <c r="L157" i="6"/>
  <c r="M157" i="6"/>
  <c r="R256" i="6"/>
  <c r="S256" i="6"/>
  <c r="T256" i="6" s="1"/>
  <c r="U256" i="6" s="1"/>
  <c r="I256" i="6"/>
  <c r="K256" i="6"/>
  <c r="H256" i="6"/>
  <c r="O256" i="6"/>
  <c r="J256" i="6"/>
  <c r="F256" i="6"/>
  <c r="D256" i="6"/>
  <c r="N256" i="6"/>
  <c r="M207" i="6"/>
  <c r="X207" i="6"/>
  <c r="P207" i="6"/>
  <c r="Q207" i="6" s="1"/>
  <c r="L207" i="6"/>
  <c r="L407" i="6"/>
  <c r="X407" i="6"/>
  <c r="M407" i="6"/>
  <c r="P407" i="6"/>
  <c r="Q407" i="6" s="1"/>
  <c r="P707" i="6"/>
  <c r="Q707" i="6" s="1"/>
  <c r="X707" i="6"/>
  <c r="L707" i="6"/>
  <c r="M707" i="6"/>
  <c r="I856" i="6"/>
  <c r="F856" i="6"/>
  <c r="H856" i="6"/>
  <c r="K856" i="6"/>
  <c r="J856" i="6"/>
  <c r="O856" i="6"/>
  <c r="S856" i="6"/>
  <c r="T856" i="6" s="1"/>
  <c r="U856" i="6" s="1"/>
  <c r="N856" i="6"/>
  <c r="D856" i="6"/>
  <c r="R856" i="6"/>
  <c r="M507" i="6"/>
  <c r="X507" i="6"/>
  <c r="P507" i="6"/>
  <c r="Q507" i="6" s="1"/>
  <c r="L507" i="6"/>
  <c r="P7" i="6"/>
  <c r="Q7" i="6" s="1"/>
  <c r="M7" i="6"/>
  <c r="X7" i="6"/>
  <c r="L7" i="6"/>
  <c r="AE657" i="6" l="1"/>
  <c r="S657" i="6" s="1"/>
  <c r="T657" i="6" s="1"/>
  <c r="U657" i="6" s="1"/>
  <c r="AE507" i="6"/>
  <c r="I507" i="6" s="1"/>
  <c r="AE207" i="6"/>
  <c r="K207" i="6" s="1"/>
  <c r="AE57" i="6"/>
  <c r="S57" i="6" s="1"/>
  <c r="T57" i="6" s="1"/>
  <c r="U57" i="6" s="1"/>
  <c r="AE757" i="6"/>
  <c r="J757" i="6" s="1"/>
  <c r="AE7" i="6"/>
  <c r="AE107" i="6"/>
  <c r="AE407" i="6"/>
  <c r="AE157" i="6"/>
  <c r="AE457" i="6"/>
  <c r="AE307" i="6"/>
  <c r="AE707" i="6"/>
  <c r="AE607" i="6"/>
  <c r="AE807" i="6"/>
  <c r="AE357" i="6"/>
  <c r="AE257" i="6"/>
  <c r="AE557" i="6"/>
  <c r="K57" i="6" l="1"/>
  <c r="H657" i="6"/>
  <c r="N757" i="6"/>
  <c r="R57" i="6"/>
  <c r="O657" i="6"/>
  <c r="D757" i="6"/>
  <c r="N657" i="6"/>
  <c r="I757" i="6"/>
  <c r="J657" i="6"/>
  <c r="K507" i="6"/>
  <c r="S507" i="6"/>
  <c r="T507" i="6" s="1"/>
  <c r="U507" i="6" s="1"/>
  <c r="F757" i="6"/>
  <c r="R207" i="6"/>
  <c r="F657" i="6"/>
  <c r="D507" i="6"/>
  <c r="O757" i="6"/>
  <c r="F507" i="6"/>
  <c r="H507" i="6"/>
  <c r="N507" i="6"/>
  <c r="J507" i="6"/>
  <c r="O507" i="6"/>
  <c r="F57" i="6"/>
  <c r="O57" i="6"/>
  <c r="I57" i="6"/>
  <c r="J57" i="6"/>
  <c r="H57" i="6"/>
  <c r="D57" i="6"/>
  <c r="N57" i="6"/>
  <c r="H757" i="6"/>
  <c r="R757" i="6"/>
  <c r="K757" i="6"/>
  <c r="J207" i="6"/>
  <c r="K657" i="6"/>
  <c r="D657" i="6"/>
  <c r="R657" i="6"/>
  <c r="S757" i="6"/>
  <c r="T757" i="6" s="1"/>
  <c r="U757" i="6" s="1"/>
  <c r="O207" i="6"/>
  <c r="I657" i="6"/>
  <c r="R507" i="6"/>
  <c r="H207" i="6"/>
  <c r="S207" i="6"/>
  <c r="T207" i="6" s="1"/>
  <c r="U207" i="6" s="1"/>
  <c r="F207" i="6"/>
  <c r="D207" i="6"/>
  <c r="N207" i="6"/>
  <c r="I207" i="6"/>
  <c r="I557" i="6"/>
  <c r="J557" i="6"/>
  <c r="O557" i="6"/>
  <c r="F557" i="6"/>
  <c r="K557" i="6"/>
  <c r="R557" i="6"/>
  <c r="D557" i="6"/>
  <c r="H557" i="6"/>
  <c r="S557" i="6"/>
  <c r="T557" i="6" s="1"/>
  <c r="U557" i="6" s="1"/>
  <c r="N557" i="6"/>
  <c r="N607" i="6"/>
  <c r="O607" i="6"/>
  <c r="R607" i="6"/>
  <c r="J607" i="6"/>
  <c r="H607" i="6"/>
  <c r="S607" i="6"/>
  <c r="T607" i="6" s="1"/>
  <c r="U607" i="6" s="1"/>
  <c r="K607" i="6"/>
  <c r="F607" i="6"/>
  <c r="D607" i="6"/>
  <c r="I607" i="6"/>
  <c r="H307" i="6"/>
  <c r="O307" i="6"/>
  <c r="J307" i="6"/>
  <c r="F307" i="6"/>
  <c r="R307" i="6"/>
  <c r="K307" i="6"/>
  <c r="N307" i="6"/>
  <c r="D307" i="6"/>
  <c r="I307" i="6"/>
  <c r="S307" i="6"/>
  <c r="T307" i="6" s="1"/>
  <c r="U307" i="6" s="1"/>
  <c r="S357" i="6"/>
  <c r="T357" i="6" s="1"/>
  <c r="U357" i="6" s="1"/>
  <c r="R357" i="6"/>
  <c r="K357" i="6"/>
  <c r="F357" i="6"/>
  <c r="O357" i="6"/>
  <c r="J357" i="6"/>
  <c r="N357" i="6"/>
  <c r="D357" i="6"/>
  <c r="H357" i="6"/>
  <c r="I357" i="6"/>
  <c r="R157" i="6"/>
  <c r="S157" i="6"/>
  <c r="T157" i="6" s="1"/>
  <c r="U157" i="6" s="1"/>
  <c r="O157" i="6"/>
  <c r="D157" i="6"/>
  <c r="F157" i="6"/>
  <c r="H157" i="6"/>
  <c r="I157" i="6"/>
  <c r="N157" i="6"/>
  <c r="J157" i="6"/>
  <c r="K157" i="6"/>
  <c r="N807" i="6"/>
  <c r="I807" i="6"/>
  <c r="S807" i="6"/>
  <c r="T807" i="6" s="1"/>
  <c r="U807" i="6" s="1"/>
  <c r="J807" i="6"/>
  <c r="K807" i="6"/>
  <c r="D807" i="6"/>
  <c r="O807" i="6"/>
  <c r="H807" i="6"/>
  <c r="F807" i="6"/>
  <c r="R807" i="6"/>
  <c r="H407" i="6"/>
  <c r="O407" i="6"/>
  <c r="F407" i="6"/>
  <c r="D407" i="6"/>
  <c r="R407" i="6"/>
  <c r="K407" i="6"/>
  <c r="I407" i="6"/>
  <c r="J407" i="6"/>
  <c r="S407" i="6"/>
  <c r="T407" i="6" s="1"/>
  <c r="U407" i="6" s="1"/>
  <c r="N407" i="6"/>
  <c r="O107" i="6"/>
  <c r="J107" i="6"/>
  <c r="I107" i="6"/>
  <c r="R107" i="6"/>
  <c r="K107" i="6"/>
  <c r="S107" i="6"/>
  <c r="T107" i="6" s="1"/>
  <c r="U107" i="6" s="1"/>
  <c r="H107" i="6"/>
  <c r="N107" i="6"/>
  <c r="F107" i="6"/>
  <c r="D107" i="6"/>
  <c r="K257" i="6"/>
  <c r="R257" i="6"/>
  <c r="D257" i="6"/>
  <c r="O257" i="6"/>
  <c r="F257" i="6"/>
  <c r="S257" i="6"/>
  <c r="T257" i="6" s="1"/>
  <c r="U257" i="6" s="1"/>
  <c r="N257" i="6"/>
  <c r="H257" i="6"/>
  <c r="I257" i="6"/>
  <c r="J257" i="6"/>
  <c r="R707" i="6"/>
  <c r="S707" i="6"/>
  <c r="T707" i="6" s="1"/>
  <c r="U707" i="6" s="1"/>
  <c r="O707" i="6"/>
  <c r="D707" i="6"/>
  <c r="F707" i="6"/>
  <c r="I707" i="6"/>
  <c r="N707" i="6"/>
  <c r="K707" i="6"/>
  <c r="J707" i="6"/>
  <c r="H707" i="6"/>
  <c r="K457" i="6"/>
  <c r="D457" i="6"/>
  <c r="O457" i="6"/>
  <c r="F457" i="6"/>
  <c r="N457" i="6"/>
  <c r="J457" i="6"/>
  <c r="S457" i="6"/>
  <c r="T457" i="6" s="1"/>
  <c r="U457" i="6" s="1"/>
  <c r="I457" i="6"/>
  <c r="H457" i="6"/>
  <c r="R457" i="6"/>
  <c r="F7" i="6"/>
  <c r="N7" i="6"/>
  <c r="J7" i="6"/>
  <c r="K7" i="6"/>
  <c r="S7" i="6"/>
  <c r="T7" i="6" s="1"/>
  <c r="U7" i="6" s="1"/>
  <c r="O7" i="6"/>
  <c r="H7" i="6"/>
  <c r="I7" i="6"/>
  <c r="D7" i="6"/>
  <c r="R7" i="6"/>
</calcChain>
</file>

<file path=xl/sharedStrings.xml><?xml version="1.0" encoding="utf-8"?>
<sst xmlns="http://schemas.openxmlformats.org/spreadsheetml/2006/main" count="167" uniqueCount="136">
  <si>
    <t>e-mailadres:</t>
  </si>
  <si>
    <t>naam bedrijf:</t>
  </si>
  <si>
    <t>naam contactpersoon:</t>
  </si>
  <si>
    <t>tel.nr. contactpersoon:</t>
  </si>
  <si>
    <t>plaats</t>
  </si>
  <si>
    <t>straat</t>
  </si>
  <si>
    <t xml:space="preserve">aflevertijdstip </t>
  </si>
  <si>
    <t>van</t>
  </si>
  <si>
    <t>tot</t>
  </si>
  <si>
    <t>postcode</t>
  </si>
  <si>
    <t>huisnr.</t>
  </si>
  <si>
    <t>afleveradressen</t>
  </si>
  <si>
    <t>bestellen</t>
  </si>
  <si>
    <r>
      <t>ontwerp je fototompouce</t>
    </r>
    <r>
      <rPr>
        <sz val="20"/>
        <color theme="1"/>
        <rFont val="Calibri"/>
        <family val="2"/>
        <scheme val="minor"/>
      </rPr>
      <t xml:space="preserve"> (</t>
    </r>
    <r>
      <rPr>
        <sz val="20"/>
        <color theme="1"/>
        <rFont val="Aharoni"/>
        <charset val="177"/>
      </rPr>
      <t>6p</t>
    </r>
    <r>
      <rPr>
        <sz val="20"/>
        <color theme="1"/>
        <rFont val="Calibri"/>
        <family val="2"/>
        <scheme val="minor"/>
      </rPr>
      <t>)</t>
    </r>
  </si>
  <si>
    <r>
      <t>ontwerp je minifototompouce</t>
    </r>
    <r>
      <rPr>
        <sz val="20"/>
        <color theme="1"/>
        <rFont val="Calibri"/>
        <family val="2"/>
        <scheme val="minor"/>
      </rPr>
      <t xml:space="preserve"> (</t>
    </r>
    <r>
      <rPr>
        <sz val="20"/>
        <color theme="1"/>
        <rFont val="Aharoni"/>
        <charset val="177"/>
      </rPr>
      <t>12p</t>
    </r>
    <r>
      <rPr>
        <sz val="20"/>
        <color theme="1"/>
        <rFont val="Calibri"/>
        <family val="2"/>
        <scheme val="minor"/>
      </rPr>
      <t>)</t>
    </r>
  </si>
  <si>
    <t>bestelling:</t>
  </si>
  <si>
    <t>verdeeld:</t>
  </si>
  <si>
    <t>H1</t>
  </si>
  <si>
    <t>Venstertijden</t>
  </si>
  <si>
    <t>Toeslag</t>
  </si>
  <si>
    <t>emailadres</t>
  </si>
  <si>
    <t>mobiele telefoon</t>
  </si>
  <si>
    <t>vaste telefoon</t>
  </si>
  <si>
    <t>straatnaam</t>
  </si>
  <si>
    <t>Afleverkosten</t>
  </si>
  <si>
    <t>gebaksbestelformulier</t>
  </si>
  <si>
    <t>altijd vaste lage prijzen</t>
  </si>
  <si>
    <t>afleverdatum</t>
  </si>
  <si>
    <t>datum</t>
  </si>
  <si>
    <t>aantal</t>
  </si>
  <si>
    <t>orderbedrag*:</t>
  </si>
  <si>
    <t>bezorgkosten*:</t>
  </si>
  <si>
    <t>mailadres</t>
  </si>
  <si>
    <t>bakkerij.verkoop@hema.nl</t>
  </si>
  <si>
    <t>Order- nummer</t>
  </si>
  <si>
    <t>Klant referentienr.</t>
  </si>
  <si>
    <t>Bezorg- datum</t>
  </si>
  <si>
    <t>Debiteurnr.</t>
  </si>
  <si>
    <t>Klantnaam</t>
  </si>
  <si>
    <t>T.A.V.</t>
  </si>
  <si>
    <t>Voornaam</t>
  </si>
  <si>
    <t>Achternaam</t>
  </si>
  <si>
    <t>Emailadres</t>
  </si>
  <si>
    <t>Telefoon mobiel</t>
  </si>
  <si>
    <t>Straatnaam</t>
  </si>
  <si>
    <t>Huisnr.</t>
  </si>
  <si>
    <t>Huisnr. Toev.</t>
  </si>
  <si>
    <t>Postcode</t>
  </si>
  <si>
    <t>Woonplaats</t>
  </si>
  <si>
    <t>Land code</t>
  </si>
  <si>
    <t>Telefoon vast</t>
  </si>
  <si>
    <t>Venster code</t>
  </si>
  <si>
    <t>Tijd van</t>
  </si>
  <si>
    <t>Tijd tot</t>
  </si>
  <si>
    <t>Bezorg instructies</t>
  </si>
  <si>
    <t>Artikel- nummer</t>
  </si>
  <si>
    <t>Artikel- omschrijving</t>
  </si>
  <si>
    <t xml:space="preserve">Aantal </t>
  </si>
  <si>
    <t>artikelnr.</t>
  </si>
  <si>
    <t>toevoeging</t>
  </si>
  <si>
    <t>voornaam</t>
  </si>
  <si>
    <t>weekdag</t>
  </si>
  <si>
    <t>achternaam</t>
  </si>
  <si>
    <t>bezorgk.</t>
  </si>
  <si>
    <t>afl adrs.</t>
  </si>
  <si>
    <t>straatnaam + huisnr.</t>
  </si>
  <si>
    <t>postcode + woonplaats</t>
  </si>
  <si>
    <t>Totaal:</t>
  </si>
  <si>
    <t>bezorgk</t>
  </si>
  <si>
    <t>vandaag</t>
  </si>
  <si>
    <t>btw:</t>
  </si>
  <si>
    <t>excl. btw</t>
  </si>
  <si>
    <t>incl. btw</t>
  </si>
  <si>
    <r>
      <t>7.</t>
    </r>
    <r>
      <rPr>
        <vertAlign val="superscript"/>
        <sz val="16"/>
        <color rgb="FF778254"/>
        <rFont val="Aharoni"/>
        <charset val="177"/>
      </rPr>
      <t>50</t>
    </r>
  </si>
  <si>
    <t>Totale kosten per adres *</t>
  </si>
  <si>
    <t>*bedragen zijn excl. BTW.</t>
  </si>
  <si>
    <t>Ameland</t>
  </si>
  <si>
    <t>Texel</t>
  </si>
  <si>
    <t>Vlieland</t>
  </si>
  <si>
    <t>Terschelling</t>
  </si>
  <si>
    <t>Schiermonikoog</t>
  </si>
  <si>
    <t>uitzonderling van levering</t>
  </si>
  <si>
    <t>zeeuws vlaanderen</t>
  </si>
  <si>
    <r>
      <t>en vanaf een gemiddeld orderbedrag van</t>
    </r>
    <r>
      <rPr>
        <sz val="20"/>
        <color theme="1"/>
        <rFont val="Aharoni"/>
        <charset val="177"/>
      </rPr>
      <t xml:space="preserve"> € 200</t>
    </r>
    <r>
      <rPr>
        <sz val="16"/>
        <color theme="1"/>
        <rFont val="Aharoni"/>
        <charset val="177"/>
      </rPr>
      <t xml:space="preserve"> per afleveradres betaalt u geen verzendkosten.</t>
    </r>
  </si>
  <si>
    <t>totaal:</t>
  </si>
  <si>
    <t>Vul hier je factuur gegevens in:</t>
  </si>
  <si>
    <t>Op hoeveel adressen wens je het gebak te ontvangen?</t>
  </si>
  <si>
    <t>Referentienummer:</t>
  </si>
  <si>
    <t>banket</t>
  </si>
  <si>
    <t>bedrijfsnaam</t>
  </si>
  <si>
    <t>fototompouce/cakejes</t>
  </si>
  <si>
    <t>19.-</t>
  </si>
  <si>
    <t xml:space="preserve">roomboter amandelstaaf inlay </t>
  </si>
  <si>
    <r>
      <t>17.</t>
    </r>
    <r>
      <rPr>
        <vertAlign val="superscript"/>
        <sz val="20"/>
        <color theme="1"/>
        <rFont val="Aharoni"/>
        <charset val="177"/>
      </rPr>
      <t>43</t>
    </r>
  </si>
  <si>
    <r>
      <t>11.</t>
    </r>
    <r>
      <rPr>
        <vertAlign val="superscript"/>
        <sz val="20"/>
        <color theme="1"/>
        <rFont val="Aharoni"/>
        <charset val="177"/>
      </rPr>
      <t>47</t>
    </r>
  </si>
  <si>
    <r>
      <t>6.</t>
    </r>
    <r>
      <rPr>
        <vertAlign val="superscript"/>
        <sz val="20"/>
        <color theme="1"/>
        <rFont val="Aharoni"/>
        <charset val="177"/>
      </rPr>
      <t>88</t>
    </r>
  </si>
  <si>
    <t>H19</t>
  </si>
  <si>
    <t>H20</t>
  </si>
  <si>
    <t>H21</t>
  </si>
  <si>
    <r>
      <t xml:space="preserve">ontwerp je fototaart hazelnootkrokant </t>
    </r>
    <r>
      <rPr>
        <sz val="20"/>
        <color theme="1"/>
        <rFont val="Calibri"/>
        <family val="2"/>
        <scheme val="minor"/>
      </rPr>
      <t>(</t>
    </r>
    <r>
      <rPr>
        <sz val="22"/>
        <color theme="1"/>
        <rFont val="Aharoni"/>
        <charset val="177"/>
      </rPr>
      <t>16</t>
    </r>
    <r>
      <rPr>
        <sz val="20"/>
        <color theme="1"/>
        <rFont val="Aharoni"/>
        <charset val="177"/>
      </rPr>
      <t>p</t>
    </r>
    <r>
      <rPr>
        <sz val="20"/>
        <color theme="1"/>
        <rFont val="Calibri"/>
        <family val="2"/>
        <scheme val="minor"/>
      </rPr>
      <t>)</t>
    </r>
  </si>
  <si>
    <r>
      <t xml:space="preserve">ontwerp je fototaart gekleurde krullen </t>
    </r>
    <r>
      <rPr>
        <sz val="20"/>
        <color theme="1"/>
        <rFont val="Calibri"/>
        <family val="2"/>
        <scheme val="minor"/>
      </rPr>
      <t>(</t>
    </r>
    <r>
      <rPr>
        <sz val="20"/>
        <color theme="1"/>
        <rFont val="Aharoni"/>
        <charset val="177"/>
      </rPr>
      <t>16p</t>
    </r>
    <r>
      <rPr>
        <sz val="20"/>
        <color theme="1"/>
        <rFont val="Calibri"/>
        <family val="2"/>
        <scheme val="minor"/>
      </rPr>
      <t>)</t>
    </r>
  </si>
  <si>
    <r>
      <t xml:space="preserve">ontwerp je fototaart hazelnootkrokant met decoratie </t>
    </r>
    <r>
      <rPr>
        <sz val="20"/>
        <color theme="1"/>
        <rFont val="Calibri"/>
        <family val="2"/>
        <scheme val="minor"/>
      </rPr>
      <t>(</t>
    </r>
    <r>
      <rPr>
        <sz val="20"/>
        <color theme="1"/>
        <rFont val="Aharoni"/>
        <charset val="177"/>
      </rPr>
      <t>16p</t>
    </r>
    <r>
      <rPr>
        <sz val="20"/>
        <color theme="1"/>
        <rFont val="Calibri"/>
        <family val="2"/>
        <scheme val="minor"/>
      </rPr>
      <t>)</t>
    </r>
  </si>
  <si>
    <r>
      <t xml:space="preserve">ontwerp je fototaart gekleurde krullen met decoratie </t>
    </r>
    <r>
      <rPr>
        <sz val="20"/>
        <color theme="1"/>
        <rFont val="Calibri"/>
        <family val="2"/>
        <scheme val="minor"/>
      </rPr>
      <t>(</t>
    </r>
    <r>
      <rPr>
        <sz val="20"/>
        <color theme="1"/>
        <rFont val="Aharoni"/>
        <charset val="177"/>
      </rPr>
      <t>16p</t>
    </r>
    <r>
      <rPr>
        <sz val="20"/>
        <color theme="1"/>
        <rFont val="Calibri"/>
        <family val="2"/>
        <scheme val="minor"/>
      </rPr>
      <t>)</t>
    </r>
  </si>
  <si>
    <r>
      <t>ontwerp je maxifototaart hazelnootkrokant</t>
    </r>
    <r>
      <rPr>
        <sz val="20"/>
        <color theme="1"/>
        <rFont val="Calibri"/>
        <family val="2"/>
        <scheme val="minor"/>
      </rPr>
      <t xml:space="preserve"> (</t>
    </r>
    <r>
      <rPr>
        <sz val="20"/>
        <color theme="1"/>
        <rFont val="Aharoni"/>
        <charset val="177"/>
      </rPr>
      <t>32p</t>
    </r>
    <r>
      <rPr>
        <sz val="20"/>
        <color theme="1"/>
        <rFont val="Calibri"/>
        <family val="2"/>
        <scheme val="minor"/>
      </rPr>
      <t>)</t>
    </r>
  </si>
  <si>
    <r>
      <t>ontwerp je maxifototaart gekleurde krullen</t>
    </r>
    <r>
      <rPr>
        <sz val="20"/>
        <color theme="1"/>
        <rFont val="Calibri"/>
        <family val="2"/>
        <scheme val="minor"/>
      </rPr>
      <t xml:space="preserve"> (</t>
    </r>
    <r>
      <rPr>
        <sz val="20"/>
        <color theme="1"/>
        <rFont val="Aharoni"/>
        <charset val="177"/>
      </rPr>
      <t>32p</t>
    </r>
    <r>
      <rPr>
        <sz val="20"/>
        <color theme="1"/>
        <rFont val="Calibri"/>
        <family val="2"/>
        <scheme val="minor"/>
      </rPr>
      <t>)</t>
    </r>
  </si>
  <si>
    <r>
      <t xml:space="preserve">ontwerp je maxifototaart hazelnootkrokant met decoratie </t>
    </r>
    <r>
      <rPr>
        <sz val="20"/>
        <color theme="1"/>
        <rFont val="Calibri"/>
        <family val="2"/>
        <scheme val="minor"/>
      </rPr>
      <t>(</t>
    </r>
    <r>
      <rPr>
        <sz val="20"/>
        <color theme="1"/>
        <rFont val="Aharoni"/>
        <charset val="177"/>
      </rPr>
      <t>32p</t>
    </r>
    <r>
      <rPr>
        <sz val="20"/>
        <color theme="1"/>
        <rFont val="Calibri"/>
        <family val="2"/>
        <scheme val="minor"/>
      </rPr>
      <t>)</t>
    </r>
  </si>
  <si>
    <r>
      <t>ontwerp je maxifototaart gekleurde krullen met decoratie</t>
    </r>
    <r>
      <rPr>
        <sz val="20"/>
        <color theme="1"/>
        <rFont val="Calibri"/>
        <family val="2"/>
        <scheme val="minor"/>
      </rPr>
      <t xml:space="preserve"> (</t>
    </r>
    <r>
      <rPr>
        <sz val="20"/>
        <color theme="1"/>
        <rFont val="Aharoni"/>
        <charset val="177"/>
      </rPr>
      <t>32p</t>
    </r>
    <r>
      <rPr>
        <sz val="20"/>
        <color theme="1"/>
        <rFont val="Calibri"/>
        <family val="2"/>
        <scheme val="minor"/>
      </rPr>
      <t>)</t>
    </r>
  </si>
  <si>
    <r>
      <t>fototaart</t>
    </r>
    <r>
      <rPr>
        <sz val="20"/>
        <color rgb="FF778254"/>
        <rFont val="Calibri"/>
        <family val="2"/>
        <scheme val="minor"/>
      </rPr>
      <t xml:space="preserve"> (</t>
    </r>
    <r>
      <rPr>
        <sz val="20"/>
        <color rgb="FF778254"/>
        <rFont val="Aharoni"/>
        <charset val="177"/>
      </rPr>
      <t>16 personen</t>
    </r>
    <r>
      <rPr>
        <sz val="20"/>
        <color rgb="FF778254"/>
        <rFont val="Calibri"/>
        <family val="2"/>
        <scheme val="minor"/>
      </rPr>
      <t>)</t>
    </r>
  </si>
  <si>
    <r>
      <t>fototaart</t>
    </r>
    <r>
      <rPr>
        <sz val="20"/>
        <color rgb="FF778254"/>
        <rFont val="Calibri"/>
        <family val="2"/>
        <scheme val="minor"/>
      </rPr>
      <t xml:space="preserve"> (</t>
    </r>
    <r>
      <rPr>
        <sz val="20"/>
        <color rgb="FF778254"/>
        <rFont val="Aharoni"/>
        <charset val="177"/>
      </rPr>
      <t>32 personen</t>
    </r>
    <r>
      <rPr>
        <sz val="20"/>
        <color rgb="FF778254"/>
        <rFont val="Calibri"/>
        <family val="2"/>
        <scheme val="minor"/>
      </rPr>
      <t>)</t>
    </r>
  </si>
  <si>
    <t xml:space="preserve">roomboter speculaasstaaf inlay </t>
  </si>
  <si>
    <t>Speciale fototaarten</t>
  </si>
  <si>
    <r>
      <t xml:space="preserve">foto cupcake </t>
    </r>
    <r>
      <rPr>
        <sz val="20"/>
        <color rgb="FF778254"/>
        <rFont val="Calibri"/>
        <family val="2"/>
        <scheme val="minor"/>
      </rPr>
      <t>(12</t>
    </r>
    <r>
      <rPr>
        <sz val="20"/>
        <color rgb="FF778254"/>
        <rFont val="Aharoni"/>
        <charset val="177"/>
      </rPr>
      <t xml:space="preserve"> personen</t>
    </r>
    <r>
      <rPr>
        <sz val="20"/>
        <color rgb="FF778254"/>
        <rFont val="Calibri"/>
        <family val="2"/>
        <scheme val="minor"/>
      </rPr>
      <t>)</t>
    </r>
  </si>
  <si>
    <r>
      <t xml:space="preserve">foto cupcake vanille 12st met decoset </t>
    </r>
    <r>
      <rPr>
        <sz val="20"/>
        <color theme="1"/>
        <rFont val="Calibri"/>
        <family val="2"/>
        <scheme val="minor"/>
      </rPr>
      <t>(12</t>
    </r>
    <r>
      <rPr>
        <sz val="20"/>
        <color theme="1"/>
        <rFont val="Aharoni"/>
        <charset val="177"/>
      </rPr>
      <t>p</t>
    </r>
    <r>
      <rPr>
        <sz val="20"/>
        <color theme="1"/>
        <rFont val="Calibri"/>
        <family val="2"/>
        <scheme val="minor"/>
      </rPr>
      <t>)</t>
    </r>
  </si>
  <si>
    <r>
      <t xml:space="preserve">maxi aardbeien fototaart </t>
    </r>
    <r>
      <rPr>
        <sz val="20"/>
        <color theme="1"/>
        <rFont val="Calibri"/>
        <family val="2"/>
        <scheme val="minor"/>
      </rPr>
      <t>(32</t>
    </r>
    <r>
      <rPr>
        <sz val="20"/>
        <color theme="1"/>
        <rFont val="Aharoni"/>
        <charset val="177"/>
      </rPr>
      <t>p)</t>
    </r>
  </si>
  <si>
    <r>
      <t xml:space="preserve">aardbeien fototaart </t>
    </r>
    <r>
      <rPr>
        <sz val="20"/>
        <color theme="1"/>
        <rFont val="Calibri"/>
        <family val="2"/>
        <scheme val="minor"/>
      </rPr>
      <t>(9</t>
    </r>
    <r>
      <rPr>
        <b/>
        <sz val="20"/>
        <color theme="1"/>
        <rFont val="Calibri"/>
        <family val="2"/>
        <scheme val="minor"/>
      </rPr>
      <t>p</t>
    </r>
    <r>
      <rPr>
        <sz val="20"/>
        <color theme="1"/>
        <rFont val="Calibri"/>
        <family val="2"/>
        <scheme val="minor"/>
      </rPr>
      <t>)</t>
    </r>
  </si>
  <si>
    <r>
      <t xml:space="preserve">foto harttaart </t>
    </r>
    <r>
      <rPr>
        <sz val="20"/>
        <color theme="1"/>
        <rFont val="Calibri"/>
        <family val="2"/>
        <scheme val="minor"/>
      </rPr>
      <t>(9</t>
    </r>
    <r>
      <rPr>
        <b/>
        <sz val="20"/>
        <color theme="1"/>
        <rFont val="Calibri"/>
        <family val="2"/>
        <scheme val="minor"/>
      </rPr>
      <t>p</t>
    </r>
    <r>
      <rPr>
        <sz val="20"/>
        <color theme="1"/>
        <rFont val="Calibri"/>
        <family val="2"/>
        <scheme val="minor"/>
      </rPr>
      <t>)</t>
    </r>
  </si>
  <si>
    <r>
      <t xml:space="preserve">3D kleuren fototaart </t>
    </r>
    <r>
      <rPr>
        <sz val="20"/>
        <color theme="1"/>
        <rFont val="Calibri"/>
        <family val="2"/>
        <scheme val="minor"/>
      </rPr>
      <t>(9</t>
    </r>
    <r>
      <rPr>
        <b/>
        <sz val="20"/>
        <color theme="1"/>
        <rFont val="Calibri"/>
        <family val="2"/>
        <scheme val="minor"/>
      </rPr>
      <t>p</t>
    </r>
    <r>
      <rPr>
        <sz val="20"/>
        <color theme="1"/>
        <rFont val="Calibri"/>
        <family val="2"/>
        <scheme val="minor"/>
      </rPr>
      <t>)</t>
    </r>
  </si>
  <si>
    <r>
      <t>ontwerp je 3- kleuren fotocakejes</t>
    </r>
    <r>
      <rPr>
        <sz val="20"/>
        <color theme="1"/>
        <rFont val="Calibri"/>
        <family val="2"/>
        <scheme val="minor"/>
      </rPr>
      <t xml:space="preserve"> (</t>
    </r>
    <r>
      <rPr>
        <sz val="20"/>
        <color theme="1"/>
        <rFont val="Aharoni"/>
        <charset val="177"/>
      </rPr>
      <t>12p</t>
    </r>
    <r>
      <rPr>
        <sz val="20"/>
        <color theme="1"/>
        <rFont val="Calibri"/>
        <family val="2"/>
        <scheme val="minor"/>
      </rPr>
      <t>)</t>
    </r>
  </si>
  <si>
    <t>15.00</t>
  </si>
  <si>
    <r>
      <t>13.</t>
    </r>
    <r>
      <rPr>
        <vertAlign val="superscript"/>
        <sz val="20"/>
        <color theme="1"/>
        <rFont val="Aharoni"/>
        <charset val="177"/>
      </rPr>
      <t>76</t>
    </r>
  </si>
  <si>
    <t>12.50</t>
  </si>
  <si>
    <r>
      <t>4.</t>
    </r>
    <r>
      <rPr>
        <vertAlign val="superscript"/>
        <sz val="16"/>
        <color rgb="FF778254"/>
        <rFont val="Aharoni"/>
        <charset val="177"/>
      </rPr>
      <t>50</t>
    </r>
  </si>
  <si>
    <r>
      <t>4.</t>
    </r>
    <r>
      <rPr>
        <vertAlign val="superscript"/>
        <sz val="16"/>
        <color theme="1"/>
        <rFont val="Aharoni"/>
        <charset val="177"/>
      </rPr>
      <t>13</t>
    </r>
  </si>
  <si>
    <r>
      <t>2.</t>
    </r>
    <r>
      <rPr>
        <vertAlign val="superscript"/>
        <sz val="16"/>
        <color rgb="FF778254"/>
        <rFont val="Aharoni"/>
        <charset val="177"/>
      </rPr>
      <t>50</t>
    </r>
  </si>
  <si>
    <r>
      <t>2.</t>
    </r>
    <r>
      <rPr>
        <vertAlign val="superscript"/>
        <sz val="16"/>
        <color theme="1"/>
        <rFont val="Aharoni"/>
        <charset val="177"/>
      </rPr>
      <t>29</t>
    </r>
  </si>
  <si>
    <t>roomboter amandelletter (leverbaar per wk 47)</t>
  </si>
  <si>
    <r>
      <t xml:space="preserve">Foto cupcake choco 12st met decoset </t>
    </r>
    <r>
      <rPr>
        <sz val="20"/>
        <color theme="1"/>
        <rFont val="Calibri"/>
        <family val="2"/>
        <scheme val="minor"/>
      </rPr>
      <t>(12</t>
    </r>
    <r>
      <rPr>
        <sz val="20"/>
        <color theme="1"/>
        <rFont val="Aharoni"/>
        <charset val="177"/>
      </rPr>
      <t>p</t>
    </r>
    <r>
      <rPr>
        <sz val="20"/>
        <color theme="1"/>
        <rFont val="Calibri"/>
        <family val="2"/>
        <scheme val="minor"/>
      </rPr>
      <t>)</t>
    </r>
  </si>
  <si>
    <r>
      <t>19.</t>
    </r>
    <r>
      <rPr>
        <vertAlign val="superscript"/>
        <sz val="20"/>
        <color theme="1"/>
        <rFont val="Aharoni"/>
        <charset val="177"/>
      </rPr>
      <t>72</t>
    </r>
  </si>
  <si>
    <r>
      <t>21.</t>
    </r>
    <r>
      <rPr>
        <vertAlign val="superscript"/>
        <sz val="20"/>
        <color rgb="FF778254"/>
        <rFont val="Aharoni"/>
        <charset val="177"/>
      </rPr>
      <t>50</t>
    </r>
  </si>
  <si>
    <r>
      <t>28.</t>
    </r>
    <r>
      <rPr>
        <vertAlign val="superscript"/>
        <sz val="20"/>
        <color theme="1"/>
        <rFont val="Aharoni"/>
        <charset val="177"/>
      </rPr>
      <t>44</t>
    </r>
  </si>
  <si>
    <t>31.-</t>
  </si>
  <si>
    <t>33.-</t>
  </si>
  <si>
    <r>
      <t>30.</t>
    </r>
    <r>
      <rPr>
        <vertAlign val="superscript"/>
        <sz val="20"/>
        <color theme="1"/>
        <rFont val="Aharoni"/>
        <charset val="177"/>
      </rPr>
      <t>28</t>
    </r>
  </si>
  <si>
    <t>11.-</t>
  </si>
  <si>
    <r>
      <t>10.</t>
    </r>
    <r>
      <rPr>
        <vertAlign val="superscript"/>
        <sz val="20"/>
        <color theme="1"/>
        <rFont val="Aharoni"/>
        <charset val="177"/>
      </rPr>
      <t>09</t>
    </r>
  </si>
  <si>
    <r>
      <t xml:space="preserve">Voor het overig assortiment kijkt u op hema.nl. De verzendkosten zijn </t>
    </r>
    <r>
      <rPr>
        <sz val="20"/>
        <color theme="1"/>
        <rFont val="Aharoni"/>
        <charset val="177"/>
      </rPr>
      <t>€ 11.-</t>
    </r>
    <r>
      <rPr>
        <sz val="16"/>
        <color theme="1"/>
        <rFont val="Aharoni"/>
        <charset val="177"/>
      </rPr>
      <t xml:space="preserve"> per afleveradres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</si>
</sst>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quot;€&quot;\ * #,##0.00_ ;_ &quot;€&quot;\ * \-#,##0.00_ ;_ &quot;€&quot;\ * &quot;-&quot;??_ ;_ @_ "/>
    <numFmt numFmtId="43" formatCode="_ * #,##0.00_ ;_ * \-#,##0.00_ ;_ * &quot;-&quot;??_ ;_ @_ "/>
    <numFmt numFmtId="164" formatCode="#,##0.0"/>
    <numFmt numFmtId="165" formatCode="0.0"/>
    <numFmt numFmtId="166" formatCode="h:mm;@"/>
    <numFmt numFmtId="167" formatCode="0;\-0;;@"/>
    <numFmt numFmtId="168" formatCode="00"/>
    <numFmt numFmtId="169" formatCode="_ [$€-413]\ * #,##0.00_ ;_ [$€-413]\ * \-#,##0.00_ ;_ [$€-413]\ * &quot;-&quot;??_ ;_ @_ "/>
    <numFmt numFmtId="170" formatCode="0#########"/>
  </numFmts>
  <fonts count="46" x14ac:knownFonts="1">
    <font>
      <sz val="10"/>
      <color theme="1"/>
      <name val="Arial"/>
      <family val="2"/>
    </font>
    <font>
      <sz val="10"/>
      <color theme="1"/>
      <name val="Aharoni"/>
      <charset val="177"/>
    </font>
    <font>
      <sz val="14"/>
      <color theme="1"/>
      <name val="Aharoni"/>
      <charset val="177"/>
    </font>
    <font>
      <sz val="16"/>
      <color theme="1"/>
      <name val="Aharoni"/>
      <charset val="177"/>
    </font>
    <font>
      <sz val="20"/>
      <color theme="1"/>
      <name val="Aharoni"/>
      <charset val="177"/>
    </font>
    <font>
      <sz val="10"/>
      <color theme="1"/>
      <name val="Browallia New"/>
      <family val="2"/>
    </font>
    <font>
      <sz val="12"/>
      <color theme="1"/>
      <name val="Aharoni"/>
      <charset val="177"/>
    </font>
    <font>
      <vertAlign val="superscript"/>
      <sz val="16"/>
      <color theme="1"/>
      <name val="Aharoni"/>
      <charset val="177"/>
    </font>
    <font>
      <u/>
      <sz val="11"/>
      <color theme="10"/>
      <name val="Arial"/>
      <family val="2"/>
    </font>
    <font>
      <sz val="20"/>
      <color rgb="FF778254"/>
      <name val="Aharoni"/>
      <charset val="177"/>
    </font>
    <font>
      <sz val="11"/>
      <color theme="1"/>
      <name val="Aharoni"/>
      <charset val="177"/>
    </font>
    <font>
      <sz val="10"/>
      <color theme="1"/>
      <name val="Arial"/>
      <family val="2"/>
    </font>
    <font>
      <sz val="20"/>
      <name val="Aharoni"/>
      <charset val="177"/>
    </font>
    <font>
      <sz val="20"/>
      <color rgb="FF778254"/>
      <name val="Calibri"/>
      <family val="2"/>
      <scheme val="minor"/>
    </font>
    <font>
      <sz val="20"/>
      <color theme="1"/>
      <name val="Calibri"/>
      <family val="2"/>
      <scheme val="minor"/>
    </font>
    <font>
      <sz val="10"/>
      <color rgb="FF778254"/>
      <name val="Arial"/>
      <family val="2"/>
    </font>
    <font>
      <sz val="16"/>
      <color theme="1"/>
      <name val="Arial"/>
      <family val="2"/>
    </font>
    <font>
      <sz val="10"/>
      <color theme="0"/>
      <name val="Arial"/>
      <family val="2"/>
    </font>
    <font>
      <sz val="12"/>
      <color theme="1"/>
      <name val="Arial"/>
      <family val="2"/>
    </font>
    <font>
      <sz val="12"/>
      <color rgb="FF778254"/>
      <name val="Aharoni"/>
      <charset val="177"/>
    </font>
    <font>
      <sz val="18"/>
      <color rgb="FFFF0000"/>
      <name val="Aharoni"/>
      <charset val="177"/>
    </font>
    <font>
      <b/>
      <sz val="72"/>
      <color theme="1"/>
      <name val="Aharoni"/>
      <charset val="177"/>
    </font>
    <font>
      <b/>
      <sz val="72"/>
      <color rgb="FF778254"/>
      <name val="Aharoni"/>
      <charset val="177"/>
    </font>
    <font>
      <sz val="16"/>
      <color rgb="FF778254"/>
      <name val="Aharoni"/>
      <charset val="177"/>
    </font>
    <font>
      <sz val="16"/>
      <name val="Aharoni"/>
      <charset val="177"/>
    </font>
    <font>
      <sz val="10"/>
      <color rgb="FFFF0000"/>
      <name val="Arial"/>
      <family val="2"/>
    </font>
    <font>
      <sz val="10"/>
      <color rgb="FF0072BC"/>
      <name val="Arial"/>
      <family val="2"/>
    </font>
    <font>
      <sz val="10"/>
      <color rgb="FF778254"/>
      <name val="Aharoni"/>
      <charset val="177"/>
    </font>
    <font>
      <sz val="11"/>
      <color rgb="FF778254"/>
      <name val="Aharoni"/>
      <charset val="177"/>
    </font>
    <font>
      <sz val="12"/>
      <color theme="0"/>
      <name val="Aharoni"/>
      <charset val="177"/>
    </font>
    <font>
      <sz val="14"/>
      <color rgb="FFFF0000"/>
      <name val="Aharoni"/>
      <charset val="177"/>
    </font>
    <font>
      <b/>
      <sz val="12"/>
      <color rgb="FFFF0000"/>
      <name val="Aharoni"/>
      <charset val="177"/>
    </font>
    <font>
      <sz val="22"/>
      <color theme="1"/>
      <name val="Aharoni"/>
      <charset val="177"/>
    </font>
    <font>
      <sz val="16"/>
      <color rgb="FFFF0000"/>
      <name val="Aharoni"/>
      <charset val="177"/>
    </font>
    <font>
      <sz val="20"/>
      <color rgb="FFFF0000"/>
      <name val="Aharoni"/>
      <charset val="177"/>
    </font>
    <font>
      <u/>
      <sz val="16"/>
      <color theme="10"/>
      <name val="Arial"/>
      <family val="2"/>
    </font>
    <font>
      <u/>
      <sz val="16"/>
      <color theme="0"/>
      <name val="Aharoni"/>
      <charset val="177"/>
    </font>
    <font>
      <sz val="14"/>
      <color rgb="FF778254"/>
      <name val="Aharoni"/>
      <charset val="177"/>
    </font>
    <font>
      <vertAlign val="superscript"/>
      <sz val="16"/>
      <color rgb="FF778254"/>
      <name val="Aharoni"/>
      <charset val="177"/>
    </font>
    <font>
      <sz val="12"/>
      <color rgb="FFFF0000"/>
      <name val="Aharoni"/>
      <charset val="177"/>
    </font>
    <font>
      <sz val="10"/>
      <color theme="8" tint="0.59999389629810485"/>
      <name val="Arial"/>
      <family val="2"/>
    </font>
    <font>
      <sz val="18"/>
      <color theme="1"/>
      <name val="Aharoni"/>
      <charset val="177"/>
    </font>
    <font>
      <vertAlign val="superscript"/>
      <sz val="20"/>
      <color theme="1"/>
      <name val="Aharoni"/>
      <charset val="177"/>
    </font>
    <font>
      <b/>
      <sz val="20"/>
      <color theme="1"/>
      <name val="Calibri"/>
      <family val="2"/>
      <scheme val="minor"/>
    </font>
    <font>
      <sz val="20"/>
      <color theme="1"/>
      <name val="Arial"/>
      <family val="2"/>
    </font>
    <font>
      <vertAlign val="superscript"/>
      <sz val="20"/>
      <color rgb="FF778254"/>
      <name val="Aharoni"/>
      <charset val="177"/>
    </font>
  </fonts>
  <fills count="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59999389629810485"/>
        <bgColor indexed="64"/>
      </patternFill>
    </fill>
  </fills>
  <borders count="12">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thin">
        <color auto="1"/>
      </top>
      <bottom style="thin">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n">
        <color auto="1"/>
      </top>
      <bottom/>
      <diagonal/>
    </border>
    <border>
      <left/>
      <right/>
      <top/>
      <bottom style="medium">
        <color indexed="64"/>
      </bottom>
      <diagonal/>
    </border>
  </borders>
  <cellStyleXfs count="4">
    <xf numFmtId="0" fontId="0" fillId="0" borderId="0"/>
    <xf numFmtId="0" fontId="8" fillId="0" borderId="0" applyNumberFormat="0" applyFill="0" applyBorder="0" applyAlignment="0" applyProtection="0">
      <alignment vertical="top"/>
      <protection locked="0"/>
    </xf>
    <xf numFmtId="44" fontId="11" fillId="0" borderId="0" applyFont="0" applyFill="0" applyBorder="0" applyAlignment="0" applyProtection="0"/>
    <xf numFmtId="43" fontId="11" fillId="0" borderId="0" applyFont="0" applyFill="0" applyBorder="0" applyAlignment="0" applyProtection="0"/>
  </cellStyleXfs>
  <cellXfs count="147">
    <xf numFmtId="0" fontId="0" fillId="0" borderId="0" xfId="0"/>
    <xf numFmtId="0" fontId="0" fillId="2" borderId="0" xfId="0" applyFill="1"/>
    <xf numFmtId="0" fontId="1" fillId="2" borderId="0" xfId="0" applyFont="1" applyFill="1"/>
    <xf numFmtId="0" fontId="2" fillId="2" borderId="0" xfId="0" applyFont="1" applyFill="1"/>
    <xf numFmtId="0" fontId="4" fillId="2" borderId="0" xfId="0" applyFont="1" applyFill="1"/>
    <xf numFmtId="0" fontId="4" fillId="2" borderId="0" xfId="0" applyFont="1" applyFill="1" applyBorder="1"/>
    <xf numFmtId="0" fontId="1" fillId="2" borderId="0" xfId="0" applyFont="1" applyFill="1" applyBorder="1"/>
    <xf numFmtId="0" fontId="4" fillId="2" borderId="1" xfId="0" applyFont="1" applyFill="1" applyBorder="1"/>
    <xf numFmtId="0" fontId="4" fillId="2" borderId="2" xfId="0" applyFont="1" applyFill="1" applyBorder="1"/>
    <xf numFmtId="164" fontId="4" fillId="2" borderId="1" xfId="0" applyNumberFormat="1" applyFont="1" applyFill="1" applyBorder="1"/>
    <xf numFmtId="0" fontId="0" fillId="2" borderId="0" xfId="0" applyFill="1" applyAlignment="1">
      <alignment horizontal="center"/>
    </xf>
    <xf numFmtId="164" fontId="4" fillId="2" borderId="0" xfId="0" applyNumberFormat="1" applyFont="1" applyFill="1" applyBorder="1"/>
    <xf numFmtId="0" fontId="6" fillId="2" borderId="0" xfId="0" applyFont="1" applyFill="1"/>
    <xf numFmtId="0" fontId="6" fillId="2" borderId="0" xfId="0" applyFont="1" applyFill="1" applyAlignment="1">
      <alignment horizontal="center"/>
    </xf>
    <xf numFmtId="0" fontId="9" fillId="2" borderId="0" xfId="0" applyFont="1" applyFill="1" applyBorder="1" applyAlignment="1"/>
    <xf numFmtId="0" fontId="6" fillId="2" borderId="0" xfId="0" applyFont="1" applyFill="1" applyBorder="1"/>
    <xf numFmtId="0" fontId="10" fillId="2" borderId="0" xfId="0" applyFont="1" applyFill="1" applyBorder="1" applyAlignment="1">
      <alignment horizontal="center" textRotation="45" wrapText="1"/>
    </xf>
    <xf numFmtId="0" fontId="0" fillId="2" borderId="0" xfId="0" applyFill="1" applyBorder="1"/>
    <xf numFmtId="0" fontId="9" fillId="2" borderId="0" xfId="0" applyFont="1" applyFill="1" applyBorder="1" applyAlignment="1">
      <alignment vertical="center"/>
    </xf>
    <xf numFmtId="0" fontId="9" fillId="2" borderId="0" xfId="0" applyFont="1" applyFill="1" applyAlignment="1">
      <alignment horizontal="center" vertical="center"/>
    </xf>
    <xf numFmtId="0" fontId="4" fillId="2" borderId="0" xfId="0" applyFont="1" applyFill="1" applyBorder="1" applyAlignment="1">
      <alignment horizontal="center" vertical="center" wrapText="1"/>
    </xf>
    <xf numFmtId="0" fontId="9" fillId="2" borderId="0" xfId="0" applyFont="1" applyFill="1"/>
    <xf numFmtId="0" fontId="9" fillId="2" borderId="0" xfId="0" applyFont="1" applyFill="1" applyBorder="1"/>
    <xf numFmtId="0" fontId="15" fillId="2" borderId="0" xfId="0" applyFont="1" applyFill="1" applyAlignment="1">
      <alignment horizontal="center"/>
    </xf>
    <xf numFmtId="165" fontId="15" fillId="2" borderId="0" xfId="0" applyNumberFormat="1" applyFont="1" applyFill="1" applyBorder="1"/>
    <xf numFmtId="165" fontId="15" fillId="2" borderId="0" xfId="0" applyNumberFormat="1" applyFont="1" applyFill="1"/>
    <xf numFmtId="0" fontId="0" fillId="2" borderId="0" xfId="0" applyFill="1" applyBorder="1" applyAlignment="1">
      <alignment horizontal="center"/>
    </xf>
    <xf numFmtId="0" fontId="0" fillId="2" borderId="3" xfId="0" applyFill="1" applyBorder="1" applyAlignment="1">
      <alignment horizontal="center"/>
    </xf>
    <xf numFmtId="0" fontId="3" fillId="2" borderId="0" xfId="0" applyFont="1" applyFill="1"/>
    <xf numFmtId="0" fontId="16" fillId="2" borderId="0" xfId="0" applyFont="1" applyFill="1"/>
    <xf numFmtId="166" fontId="0" fillId="0" borderId="0" xfId="0" applyNumberFormat="1" applyAlignment="1">
      <alignment horizontal="center"/>
    </xf>
    <xf numFmtId="20" fontId="0" fillId="0" borderId="0" xfId="0" applyNumberFormat="1" applyAlignment="1">
      <alignment horizontal="center"/>
    </xf>
    <xf numFmtId="0" fontId="0" fillId="0" borderId="0" xfId="0" applyAlignment="1">
      <alignment horizontal="center"/>
    </xf>
    <xf numFmtId="167" fontId="0" fillId="0" borderId="0" xfId="0" applyNumberFormat="1"/>
    <xf numFmtId="168" fontId="0" fillId="0" borderId="0" xfId="0" applyNumberFormat="1"/>
    <xf numFmtId="44" fontId="0" fillId="0" borderId="0" xfId="2" applyFont="1"/>
    <xf numFmtId="0" fontId="1" fillId="2" borderId="0" xfId="0" applyFont="1" applyFill="1" applyAlignment="1"/>
    <xf numFmtId="0" fontId="18" fillId="2" borderId="0" xfId="0" applyFont="1" applyFill="1"/>
    <xf numFmtId="0" fontId="19" fillId="2" borderId="0" xfId="0" applyFont="1" applyFill="1"/>
    <xf numFmtId="0" fontId="19" fillId="2" borderId="0" xfId="0" applyFont="1" applyFill="1" applyAlignment="1"/>
    <xf numFmtId="0" fontId="0" fillId="2" borderId="6" xfId="0" applyFill="1" applyBorder="1" applyAlignment="1">
      <alignment horizontal="center"/>
    </xf>
    <xf numFmtId="44" fontId="2" fillId="2" borderId="0" xfId="2" applyFont="1" applyFill="1"/>
    <xf numFmtId="0" fontId="0" fillId="2" borderId="3" xfId="0" applyFill="1" applyBorder="1"/>
    <xf numFmtId="0" fontId="23" fillId="2" borderId="0" xfId="0" applyFont="1" applyFill="1" applyAlignment="1">
      <alignment horizontal="right" vertical="center"/>
    </xf>
    <xf numFmtId="0" fontId="23" fillId="2" borderId="0" xfId="0" applyFont="1" applyFill="1" applyBorder="1" applyAlignment="1">
      <alignment horizontal="right" vertical="top"/>
    </xf>
    <xf numFmtId="0" fontId="17" fillId="2" borderId="0" xfId="0" applyFont="1" applyFill="1"/>
    <xf numFmtId="0" fontId="25" fillId="2" borderId="0" xfId="0" applyFont="1" applyFill="1"/>
    <xf numFmtId="14" fontId="0" fillId="0" borderId="0" xfId="0" applyNumberFormat="1"/>
    <xf numFmtId="14" fontId="0" fillId="2" borderId="0" xfId="0" applyNumberFormat="1" applyFill="1"/>
    <xf numFmtId="0" fontId="19" fillId="2" borderId="0" xfId="0" applyFont="1" applyFill="1" applyAlignment="1">
      <alignment horizontal="center"/>
    </xf>
    <xf numFmtId="0" fontId="27" fillId="2" borderId="0" xfId="0" applyFont="1" applyFill="1" applyAlignment="1">
      <alignment horizontal="right" wrapText="1"/>
    </xf>
    <xf numFmtId="44" fontId="24" fillId="2" borderId="0" xfId="2" applyFont="1" applyFill="1" applyAlignment="1">
      <alignment horizontal="left" vertical="center"/>
    </xf>
    <xf numFmtId="44" fontId="24" fillId="2" borderId="0" xfId="0" applyNumberFormat="1" applyFont="1" applyFill="1" applyAlignment="1">
      <alignment horizontal="left" vertical="top"/>
    </xf>
    <xf numFmtId="0" fontId="4" fillId="2" borderId="0" xfId="0" applyFont="1" applyFill="1" applyBorder="1" applyAlignment="1" applyProtection="1">
      <alignment horizontal="center"/>
    </xf>
    <xf numFmtId="0" fontId="4" fillId="2" borderId="0" xfId="0" applyFont="1" applyFill="1" applyAlignment="1" applyProtection="1">
      <alignment horizontal="center"/>
    </xf>
    <xf numFmtId="0" fontId="0" fillId="3" borderId="0" xfId="0" applyFill="1"/>
    <xf numFmtId="0" fontId="1" fillId="3" borderId="0" xfId="0" applyFont="1" applyFill="1"/>
    <xf numFmtId="0" fontId="5" fillId="3" borderId="0" xfId="0" applyFont="1" applyFill="1"/>
    <xf numFmtId="0" fontId="1" fillId="3" borderId="0" xfId="0" applyFont="1" applyFill="1" applyBorder="1"/>
    <xf numFmtId="0" fontId="26" fillId="3" borderId="0" xfId="0" applyFont="1" applyFill="1"/>
    <xf numFmtId="0" fontId="0" fillId="2" borderId="0" xfId="0" applyFill="1" applyProtection="1">
      <protection locked="0"/>
    </xf>
    <xf numFmtId="0" fontId="8" fillId="2" borderId="0" xfId="1" applyFill="1" applyAlignment="1" applyProtection="1">
      <protection locked="0"/>
    </xf>
    <xf numFmtId="170" fontId="0" fillId="2" borderId="0" xfId="0" applyNumberFormat="1" applyFill="1" applyProtection="1">
      <protection locked="0"/>
    </xf>
    <xf numFmtId="0" fontId="0" fillId="2" borderId="0" xfId="0" applyFill="1" applyAlignment="1" applyProtection="1">
      <alignment horizontal="center"/>
      <protection locked="0"/>
    </xf>
    <xf numFmtId="14" fontId="0" fillId="2" borderId="0" xfId="0" applyNumberFormat="1" applyFill="1" applyProtection="1">
      <protection locked="0"/>
    </xf>
    <xf numFmtId="0" fontId="4" fillId="4" borderId="1" xfId="0" applyFont="1" applyFill="1" applyBorder="1" applyAlignment="1" applyProtection="1">
      <alignment horizontal="center"/>
      <protection locked="0"/>
    </xf>
    <xf numFmtId="0" fontId="0" fillId="4" borderId="1" xfId="0" applyFill="1" applyBorder="1" applyProtection="1"/>
    <xf numFmtId="0" fontId="0" fillId="4" borderId="2" xfId="0" applyFill="1" applyBorder="1" applyProtection="1"/>
    <xf numFmtId="0" fontId="4" fillId="2" borderId="0" xfId="0" applyFont="1" applyFill="1" applyAlignment="1">
      <alignment horizontal="center"/>
    </xf>
    <xf numFmtId="0" fontId="6" fillId="2" borderId="0" xfId="0" applyFont="1" applyFill="1" applyBorder="1" applyAlignment="1">
      <alignment horizontal="center"/>
    </xf>
    <xf numFmtId="0" fontId="28" fillId="2" borderId="0" xfId="0" applyFont="1" applyFill="1" applyBorder="1" applyAlignment="1"/>
    <xf numFmtId="0" fontId="8" fillId="0" borderId="0" xfId="1" applyAlignment="1" applyProtection="1"/>
    <xf numFmtId="167" fontId="0" fillId="2" borderId="0" xfId="0" applyNumberFormat="1" applyFill="1" applyBorder="1"/>
    <xf numFmtId="167" fontId="0" fillId="2" borderId="0" xfId="0" applyNumberFormat="1" applyFill="1"/>
    <xf numFmtId="0" fontId="29" fillId="2" borderId="0" xfId="0" applyFont="1" applyFill="1" applyBorder="1"/>
    <xf numFmtId="0" fontId="20" fillId="2" borderId="0" xfId="0" applyFont="1" applyFill="1" applyAlignment="1">
      <alignment horizontal="center" wrapText="1"/>
    </xf>
    <xf numFmtId="0" fontId="3" fillId="4" borderId="1" xfId="0" applyFont="1" applyFill="1" applyBorder="1" applyProtection="1">
      <protection locked="0"/>
    </xf>
    <xf numFmtId="0" fontId="3" fillId="4" borderId="2" xfId="0" applyFont="1" applyFill="1" applyBorder="1" applyProtection="1">
      <protection locked="0"/>
    </xf>
    <xf numFmtId="0" fontId="30" fillId="2" borderId="0" xfId="0" applyFont="1" applyFill="1"/>
    <xf numFmtId="0" fontId="0" fillId="2" borderId="3" xfId="0" applyFont="1" applyFill="1" applyBorder="1" applyAlignment="1">
      <alignment horizontal="center"/>
    </xf>
    <xf numFmtId="0" fontId="0" fillId="3" borderId="0" xfId="0" applyFill="1" applyProtection="1">
      <protection locked="0"/>
    </xf>
    <xf numFmtId="0" fontId="0" fillId="3" borderId="0" xfId="0" applyFill="1" applyAlignment="1" applyProtection="1">
      <alignment horizontal="center"/>
      <protection locked="0"/>
    </xf>
    <xf numFmtId="170" fontId="4" fillId="4" borderId="1" xfId="0" applyNumberFormat="1" applyFont="1" applyFill="1" applyBorder="1" applyAlignment="1" applyProtection="1">
      <alignment horizontal="left"/>
      <protection locked="0"/>
    </xf>
    <xf numFmtId="0" fontId="6" fillId="2" borderId="0" xfId="0" applyNumberFormat="1" applyFont="1" applyFill="1" applyAlignment="1">
      <alignment horizontal="center"/>
    </xf>
    <xf numFmtId="0" fontId="33" fillId="2" borderId="0" xfId="0" applyFont="1" applyFill="1"/>
    <xf numFmtId="0" fontId="9" fillId="2" borderId="0" xfId="0" applyFont="1" applyFill="1" applyAlignment="1">
      <alignment horizontal="center" vertical="center"/>
    </xf>
    <xf numFmtId="0" fontId="0" fillId="2" borderId="0" xfId="0" applyFill="1" applyBorder="1" applyAlignment="1" applyProtection="1">
      <alignment horizontal="center"/>
      <protection locked="0"/>
    </xf>
    <xf numFmtId="0" fontId="10" fillId="2" borderId="0" xfId="0" applyFont="1" applyFill="1" applyBorder="1" applyAlignment="1">
      <alignment horizontal="center" vertical="center"/>
    </xf>
    <xf numFmtId="0" fontId="10" fillId="2" borderId="0" xfId="0" applyFont="1" applyFill="1" applyBorder="1" applyAlignment="1">
      <alignment vertical="center"/>
    </xf>
    <xf numFmtId="0" fontId="9" fillId="2" borderId="0" xfId="0" applyFont="1" applyFill="1" applyBorder="1" applyAlignment="1">
      <alignment horizontal="center" vertical="center"/>
    </xf>
    <xf numFmtId="0" fontId="35" fillId="2" borderId="0" xfId="1" applyFont="1" applyFill="1" applyBorder="1" applyAlignment="1" applyProtection="1">
      <alignment vertical="center"/>
    </xf>
    <xf numFmtId="0" fontId="3" fillId="0" borderId="0" xfId="0" applyFont="1" applyAlignment="1">
      <alignment horizontal="center" vertical="center" wrapText="1"/>
    </xf>
    <xf numFmtId="0" fontId="23" fillId="2" borderId="0" xfId="0" applyFont="1" applyFill="1" applyBorder="1" applyAlignment="1">
      <alignment horizontal="right" vertical="center"/>
    </xf>
    <xf numFmtId="169" fontId="24" fillId="2" borderId="0" xfId="0" applyNumberFormat="1" applyFont="1" applyFill="1" applyBorder="1" applyAlignment="1">
      <alignment horizontal="left" vertical="center"/>
    </xf>
    <xf numFmtId="2" fontId="15" fillId="2" borderId="0" xfId="0" applyNumberFormat="1" applyFont="1" applyFill="1" applyBorder="1"/>
    <xf numFmtId="2" fontId="15" fillId="2" borderId="0" xfId="0" applyNumberFormat="1" applyFont="1" applyFill="1"/>
    <xf numFmtId="0" fontId="37" fillId="2" borderId="0" xfId="0" applyFont="1" applyFill="1"/>
    <xf numFmtId="164" fontId="9" fillId="2" borderId="1" xfId="0" applyNumberFormat="1" applyFont="1" applyFill="1" applyBorder="1"/>
    <xf numFmtId="44" fontId="3" fillId="2" borderId="1" xfId="0" applyNumberFormat="1" applyFont="1" applyFill="1" applyBorder="1" applyAlignment="1">
      <alignment vertical="center"/>
    </xf>
    <xf numFmtId="0" fontId="0" fillId="2" borderId="0" xfId="0" applyNumberFormat="1" applyFill="1" applyProtection="1">
      <protection locked="0"/>
    </xf>
    <xf numFmtId="14" fontId="0" fillId="2" borderId="0" xfId="0" applyNumberFormat="1" applyFill="1" applyBorder="1"/>
    <xf numFmtId="0" fontId="0" fillId="2" borderId="0" xfId="0" applyNumberFormat="1" applyFill="1" applyBorder="1"/>
    <xf numFmtId="170" fontId="0" fillId="2" borderId="0" xfId="0" applyNumberFormat="1" applyFill="1" applyBorder="1"/>
    <xf numFmtId="166" fontId="0" fillId="2" borderId="0" xfId="0" applyNumberFormat="1" applyFill="1" applyBorder="1"/>
    <xf numFmtId="0" fontId="0" fillId="5" borderId="0" xfId="0" applyFill="1" applyBorder="1"/>
    <xf numFmtId="170" fontId="40" fillId="5" borderId="0" xfId="0" applyNumberFormat="1" applyFont="1" applyFill="1" applyBorder="1"/>
    <xf numFmtId="0" fontId="41" fillId="4" borderId="1" xfId="0" applyFont="1" applyFill="1" applyBorder="1" applyProtection="1">
      <protection locked="0"/>
    </xf>
    <xf numFmtId="0" fontId="41" fillId="4" borderId="1" xfId="0" applyNumberFormat="1" applyFont="1" applyFill="1" applyBorder="1" applyAlignment="1" applyProtection="1">
      <alignment horizontal="left"/>
      <protection locked="0"/>
    </xf>
    <xf numFmtId="0" fontId="4" fillId="4" borderId="2" xfId="0" applyFont="1" applyFill="1" applyBorder="1" applyAlignment="1" applyProtection="1">
      <alignment horizontal="center"/>
      <protection locked="0"/>
    </xf>
    <xf numFmtId="0" fontId="4" fillId="2" borderId="0" xfId="0" applyFont="1" applyFill="1" applyBorder="1" applyProtection="1"/>
    <xf numFmtId="0" fontId="4" fillId="2" borderId="10" xfId="0" applyFont="1" applyFill="1" applyBorder="1" applyProtection="1"/>
    <xf numFmtId="164" fontId="4" fillId="2" borderId="0" xfId="0" applyNumberFormat="1" applyFont="1" applyFill="1" applyBorder="1" applyProtection="1"/>
    <xf numFmtId="164" fontId="9" fillId="2" borderId="0" xfId="0" applyNumberFormat="1" applyFont="1" applyFill="1" applyBorder="1" applyProtection="1"/>
    <xf numFmtId="0" fontId="9" fillId="2" borderId="0" xfId="0" applyFont="1" applyFill="1" applyProtection="1"/>
    <xf numFmtId="0" fontId="4" fillId="2" borderId="1" xfId="0" applyFont="1" applyFill="1" applyBorder="1" applyProtection="1"/>
    <xf numFmtId="0" fontId="4" fillId="2" borderId="2" xfId="0" applyFont="1" applyFill="1" applyBorder="1" applyProtection="1"/>
    <xf numFmtId="0" fontId="4" fillId="2" borderId="0" xfId="0" applyFont="1" applyFill="1" applyProtection="1"/>
    <xf numFmtId="0" fontId="4" fillId="2" borderId="11" xfId="0" applyFont="1" applyFill="1" applyBorder="1" applyProtection="1"/>
    <xf numFmtId="0" fontId="34" fillId="2" borderId="0" xfId="0" applyFont="1" applyFill="1" applyProtection="1"/>
    <xf numFmtId="0" fontId="0" fillId="2" borderId="0" xfId="0" applyFill="1" applyProtection="1"/>
    <xf numFmtId="0" fontId="0" fillId="4" borderId="1" xfId="0" applyFill="1" applyBorder="1" applyProtection="1">
      <protection locked="0"/>
    </xf>
    <xf numFmtId="0" fontId="6" fillId="2" borderId="0" xfId="0" applyFont="1" applyFill="1" applyAlignment="1" applyProtection="1">
      <alignment horizontal="center"/>
      <protection locked="0"/>
    </xf>
    <xf numFmtId="164" fontId="4" fillId="2" borderId="1" xfId="0" applyNumberFormat="1" applyFont="1" applyFill="1" applyBorder="1" applyAlignment="1"/>
    <xf numFmtId="164" fontId="4" fillId="2" borderId="1" xfId="0" applyNumberFormat="1" applyFont="1" applyFill="1" applyBorder="1" applyAlignment="1">
      <alignment horizontal="left"/>
    </xf>
    <xf numFmtId="44" fontId="0" fillId="0" borderId="0" xfId="2" applyNumberFormat="1" applyFont="1" applyAlignment="1">
      <alignment horizontal="center"/>
    </xf>
    <xf numFmtId="44" fontId="0" fillId="0" borderId="0" xfId="2" applyNumberFormat="1" applyFont="1"/>
    <xf numFmtId="0" fontId="8" fillId="4" borderId="1" xfId="1" applyFill="1" applyBorder="1" applyAlignment="1" applyProtection="1">
      <protection locked="0"/>
    </xf>
    <xf numFmtId="43" fontId="4" fillId="2" borderId="0" xfId="3" applyNumberFormat="1" applyFont="1" applyFill="1" applyAlignment="1" applyProtection="1">
      <alignment horizontal="left" vertical="center"/>
    </xf>
    <xf numFmtId="0" fontId="17" fillId="2" borderId="0" xfId="0" applyFont="1" applyFill="1" applyAlignment="1">
      <alignment horizontal="center"/>
    </xf>
    <xf numFmtId="0" fontId="44" fillId="2" borderId="0" xfId="0" applyFont="1" applyFill="1"/>
    <xf numFmtId="0" fontId="44" fillId="3" borderId="0" xfId="0" applyFont="1" applyFill="1"/>
    <xf numFmtId="0" fontId="22" fillId="2" borderId="0" xfId="0" applyFont="1" applyFill="1" applyAlignment="1">
      <alignment horizontal="center"/>
    </xf>
    <xf numFmtId="0" fontId="21" fillId="2" borderId="0" xfId="0" applyFont="1" applyFill="1" applyAlignment="1">
      <alignment horizontal="center" shrinkToFit="1"/>
    </xf>
    <xf numFmtId="0" fontId="34" fillId="2" borderId="0" xfId="0" applyFont="1" applyFill="1" applyAlignment="1">
      <alignment horizontal="center" vertical="center" textRotation="90"/>
    </xf>
    <xf numFmtId="0" fontId="4" fillId="0" borderId="0" xfId="0" applyFont="1" applyAlignment="1">
      <alignment horizontal="center" vertical="center" wrapText="1"/>
    </xf>
    <xf numFmtId="0" fontId="31" fillId="2" borderId="0" xfId="0" applyFont="1" applyFill="1" applyAlignment="1">
      <alignment horizontal="center" wrapText="1"/>
    </xf>
    <xf numFmtId="0" fontId="39" fillId="2" borderId="0" xfId="0" applyFont="1" applyFill="1" applyAlignment="1">
      <alignment horizontal="center" vertical="top" wrapText="1"/>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0" xfId="0" applyFont="1" applyFill="1" applyAlignment="1">
      <alignment horizontal="center" vertical="center"/>
    </xf>
    <xf numFmtId="0" fontId="12" fillId="2" borderId="0" xfId="0" applyFont="1" applyFill="1" applyBorder="1" applyAlignment="1">
      <alignment horizontal="center" vertical="center" wrapText="1"/>
    </xf>
    <xf numFmtId="0" fontId="10" fillId="2" borderId="0" xfId="0" applyFont="1" applyFill="1" applyBorder="1" applyAlignment="1">
      <alignment horizontal="center" vertical="center"/>
    </xf>
    <xf numFmtId="0" fontId="36" fillId="2" borderId="0" xfId="1" applyFont="1" applyFill="1" applyBorder="1" applyAlignment="1" applyProtection="1">
      <alignment horizontal="center" vertical="center"/>
    </xf>
    <xf numFmtId="0" fontId="0" fillId="0" borderId="4" xfId="0" applyBorder="1" applyAlignment="1">
      <alignment horizontal="center"/>
    </xf>
    <xf numFmtId="0" fontId="0" fillId="0" borderId="5" xfId="0" applyBorder="1" applyAlignment="1">
      <alignment horizontal="center"/>
    </xf>
    <xf numFmtId="0" fontId="0" fillId="0" borderId="0" xfId="0" applyAlignment="1">
      <alignment horizontal="center"/>
    </xf>
  </cellXfs>
  <cellStyles count="4">
    <cellStyle name="Hyperlink" xfId="1" builtinId="8"/>
    <cellStyle name="Komma" xfId="3" builtinId="3"/>
    <cellStyle name="Standaard" xfId="0" builtinId="0"/>
    <cellStyle name="Valuta" xfId="2" builtinId="4"/>
  </cellStyles>
  <dxfs count="14">
    <dxf>
      <font>
        <color theme="0"/>
      </font>
      <fill>
        <patternFill>
          <bgColor rgb="FFFF0000"/>
        </patternFill>
      </fill>
      <border>
        <left/>
        <right/>
        <top/>
        <bottom/>
        <vertical/>
        <horizontal/>
      </border>
    </dxf>
    <dxf>
      <font>
        <color theme="0"/>
      </font>
    </dxf>
    <dxf>
      <font>
        <color theme="0"/>
      </font>
      <fill>
        <patternFill>
          <bgColor rgb="FFFF0000"/>
        </patternFill>
      </fill>
    </dxf>
    <dxf>
      <font>
        <color rgb="FFFF0000"/>
      </font>
    </dxf>
    <dxf>
      <fill>
        <patternFill>
          <bgColor theme="6" tint="0.79998168889431442"/>
        </patternFill>
      </fill>
      <border>
        <left style="hair">
          <color auto="1"/>
        </left>
        <right style="hair">
          <color auto="1"/>
        </right>
        <top style="hair">
          <color auto="1"/>
        </top>
        <bottom style="hair">
          <color auto="1"/>
        </bottom>
        <vertical/>
        <horizontal/>
      </border>
    </dxf>
    <dxf>
      <fill>
        <patternFill>
          <bgColor theme="8" tint="0.79998168889431442"/>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5" tint="0.79998168889431442"/>
        </patternFill>
      </fill>
      <border>
        <left style="thin">
          <color auto="1"/>
        </left>
        <right style="thin">
          <color auto="1"/>
        </right>
        <top style="thin">
          <color auto="1"/>
        </top>
        <bottom style="thin">
          <color auto="1"/>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dxf>
    <dxf>
      <font>
        <color rgb="FFFF0000"/>
      </font>
    </dxf>
    <dxf>
      <font>
        <color theme="0"/>
      </font>
      <fill>
        <patternFill>
          <bgColor rgb="FFFF0000"/>
        </patternFill>
      </fill>
      <border>
        <left style="thin">
          <color auto="1"/>
        </left>
        <right style="thin">
          <color auto="1"/>
        </right>
        <top style="thin">
          <color auto="1"/>
        </top>
        <bottom style="thin">
          <color auto="1"/>
        </bottom>
        <vertical/>
        <horizontal/>
      </border>
    </dxf>
    <dxf>
      <fill>
        <patternFill>
          <bgColor theme="8" tint="0.79998168889431442"/>
        </patternFill>
      </fill>
      <border>
        <left style="hair">
          <color auto="1"/>
        </left>
        <right style="hair">
          <color auto="1"/>
        </right>
        <top style="hair">
          <color auto="1"/>
        </top>
        <bottom style="hair">
          <color auto="1"/>
        </bottom>
        <vertical/>
        <horizontal/>
      </border>
    </dxf>
    <dxf>
      <font>
        <color theme="0"/>
      </font>
      <fill>
        <patternFill>
          <bgColor rgb="FFFF0000"/>
        </patternFill>
      </fill>
      <border>
        <left/>
        <right/>
        <top/>
        <bottom/>
        <vertical/>
        <horizontal/>
      </border>
    </dxf>
  </dxfs>
  <tableStyles count="0" defaultTableStyle="TableStyleMedium9" defaultPivotStyle="PivotStyleLight16"/>
  <colors>
    <mruColors>
      <color rgb="FF778254"/>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Bestelformulier!I3"/></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Bestelformulier!C3"/><Relationship Id="rId1" Type="http://schemas.openxmlformats.org/officeDocument/2006/relationships/hyperlink" Target="#Afleveradressen!B5"/></Relationships>
</file>

<file path=xl/drawings/_rels/drawing3.xml.rels><?xml version="1.0" encoding="UTF-8" standalone="yes"?>
<Relationships xmlns="http://schemas.openxmlformats.org/package/2006/relationships"><Relationship Id="rId3" Type="http://schemas.openxmlformats.org/officeDocument/2006/relationships/hyperlink" Target="http://www.hema.nl/winkel/eten-drinken" TargetMode="External"/><Relationship Id="rId2" Type="http://schemas.openxmlformats.org/officeDocument/2006/relationships/hyperlink" Target="#'Taarten koppelen'!C9"/><Relationship Id="rId1" Type="http://schemas.openxmlformats.org/officeDocument/2006/relationships/hyperlink" Target="#Afleveradressen!D8"/><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252412</xdr:colOff>
      <xdr:row>4</xdr:row>
      <xdr:rowOff>28575</xdr:rowOff>
    </xdr:from>
    <xdr:to>
      <xdr:col>3</xdr:col>
      <xdr:colOff>540412</xdr:colOff>
      <xdr:row>4</xdr:row>
      <xdr:rowOff>316575</xdr:rowOff>
    </xdr:to>
    <xdr:sp macro="" textlink="">
      <xdr:nvSpPr>
        <xdr:cNvPr id="2" name="Ovaal 1"/>
        <xdr:cNvSpPr/>
      </xdr:nvSpPr>
      <xdr:spPr>
        <a:xfrm>
          <a:off x="2481262" y="847725"/>
          <a:ext cx="288000" cy="288000"/>
        </a:xfrm>
        <a:prstGeom prst="ellipse">
          <a:avLst/>
        </a:prstGeom>
        <a:solidFill>
          <a:srgbClr val="778254"/>
        </a:solidFill>
        <a:ln>
          <a:solidFill>
            <a:srgbClr val="77825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nl-NL" sz="1800">
              <a:latin typeface="Aharoni" pitchFamily="2" charset="-79"/>
              <a:cs typeface="Aharoni" pitchFamily="2" charset="-79"/>
            </a:rPr>
            <a:t>1</a:t>
          </a:r>
        </a:p>
      </xdr:txBody>
    </xdr:sp>
    <xdr:clientData/>
  </xdr:twoCellAnchor>
  <xdr:twoCellAnchor>
    <xdr:from>
      <xdr:col>3</xdr:col>
      <xdr:colOff>252413</xdr:colOff>
      <xdr:row>5</xdr:row>
      <xdr:rowOff>28575</xdr:rowOff>
    </xdr:from>
    <xdr:to>
      <xdr:col>3</xdr:col>
      <xdr:colOff>540413</xdr:colOff>
      <xdr:row>5</xdr:row>
      <xdr:rowOff>316575</xdr:rowOff>
    </xdr:to>
    <xdr:sp macro="" textlink="">
      <xdr:nvSpPr>
        <xdr:cNvPr id="3" name="Ovaal 2"/>
        <xdr:cNvSpPr/>
      </xdr:nvSpPr>
      <xdr:spPr>
        <a:xfrm>
          <a:off x="2478882" y="1195388"/>
          <a:ext cx="288000" cy="288000"/>
        </a:xfrm>
        <a:prstGeom prst="ellipse">
          <a:avLst/>
        </a:prstGeom>
        <a:solidFill>
          <a:srgbClr val="778254"/>
        </a:solidFill>
        <a:ln>
          <a:solidFill>
            <a:srgbClr val="77825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nl-NL" sz="1800">
              <a:latin typeface="Aharoni" pitchFamily="2" charset="-79"/>
              <a:cs typeface="Aharoni" pitchFamily="2" charset="-79"/>
            </a:rPr>
            <a:t>2</a:t>
          </a:r>
        </a:p>
      </xdr:txBody>
    </xdr:sp>
    <xdr:clientData/>
  </xdr:twoCellAnchor>
  <xdr:twoCellAnchor>
    <xdr:from>
      <xdr:col>3</xdr:col>
      <xdr:colOff>247650</xdr:colOff>
      <xdr:row>6</xdr:row>
      <xdr:rowOff>29028</xdr:rowOff>
    </xdr:from>
    <xdr:to>
      <xdr:col>3</xdr:col>
      <xdr:colOff>535650</xdr:colOff>
      <xdr:row>6</xdr:row>
      <xdr:rowOff>317028</xdr:rowOff>
    </xdr:to>
    <xdr:sp macro="" textlink="">
      <xdr:nvSpPr>
        <xdr:cNvPr id="4" name="Ovaal 3"/>
        <xdr:cNvSpPr/>
      </xdr:nvSpPr>
      <xdr:spPr>
        <a:xfrm>
          <a:off x="2071007" y="1525814"/>
          <a:ext cx="288000" cy="288000"/>
        </a:xfrm>
        <a:prstGeom prst="ellipse">
          <a:avLst/>
        </a:prstGeom>
        <a:solidFill>
          <a:srgbClr val="778254"/>
        </a:solidFill>
        <a:ln>
          <a:solidFill>
            <a:srgbClr val="77825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nl-NL" sz="1800">
              <a:latin typeface="Aharoni" pitchFamily="2" charset="-79"/>
              <a:cs typeface="Aharoni" pitchFamily="2" charset="-79"/>
            </a:rPr>
            <a:t>3</a:t>
          </a:r>
        </a:p>
      </xdr:txBody>
    </xdr:sp>
    <xdr:clientData/>
  </xdr:twoCellAnchor>
  <xdr:twoCellAnchor>
    <xdr:from>
      <xdr:col>3</xdr:col>
      <xdr:colOff>251732</xdr:colOff>
      <xdr:row>7</xdr:row>
      <xdr:rowOff>28575</xdr:rowOff>
    </xdr:from>
    <xdr:to>
      <xdr:col>3</xdr:col>
      <xdr:colOff>539732</xdr:colOff>
      <xdr:row>7</xdr:row>
      <xdr:rowOff>316575</xdr:rowOff>
    </xdr:to>
    <xdr:sp macro="" textlink="">
      <xdr:nvSpPr>
        <xdr:cNvPr id="5" name="Ovaal 4"/>
        <xdr:cNvSpPr/>
      </xdr:nvSpPr>
      <xdr:spPr>
        <a:xfrm>
          <a:off x="2075089" y="1861004"/>
          <a:ext cx="288000" cy="288000"/>
        </a:xfrm>
        <a:prstGeom prst="ellipse">
          <a:avLst/>
        </a:prstGeom>
        <a:solidFill>
          <a:srgbClr val="778254"/>
        </a:solidFill>
        <a:ln>
          <a:solidFill>
            <a:srgbClr val="77825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nl-NL" sz="1800">
              <a:latin typeface="Aharoni" pitchFamily="2" charset="-79"/>
              <a:cs typeface="Aharoni" pitchFamily="2" charset="-79"/>
            </a:rPr>
            <a:t>4</a:t>
          </a:r>
        </a:p>
      </xdr:txBody>
    </xdr:sp>
    <xdr:clientData/>
  </xdr:twoCellAnchor>
  <xdr:twoCellAnchor>
    <xdr:from>
      <xdr:col>3</xdr:col>
      <xdr:colOff>251732</xdr:colOff>
      <xdr:row>10</xdr:row>
      <xdr:rowOff>28575</xdr:rowOff>
    </xdr:from>
    <xdr:to>
      <xdr:col>3</xdr:col>
      <xdr:colOff>539732</xdr:colOff>
      <xdr:row>10</xdr:row>
      <xdr:rowOff>316575</xdr:rowOff>
    </xdr:to>
    <xdr:sp macro="" textlink="">
      <xdr:nvSpPr>
        <xdr:cNvPr id="6" name="Ovaal 5"/>
        <xdr:cNvSpPr/>
      </xdr:nvSpPr>
      <xdr:spPr>
        <a:xfrm>
          <a:off x="2479117" y="1860306"/>
          <a:ext cx="288000" cy="288000"/>
        </a:xfrm>
        <a:prstGeom prst="ellipse">
          <a:avLst/>
        </a:prstGeom>
        <a:solidFill>
          <a:srgbClr val="778254"/>
        </a:solidFill>
        <a:ln>
          <a:solidFill>
            <a:srgbClr val="77825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nl-NL" sz="1800">
              <a:latin typeface="Aharoni" pitchFamily="2" charset="-79"/>
              <a:cs typeface="Aharoni" pitchFamily="2" charset="-79"/>
            </a:rPr>
            <a:t>5</a:t>
          </a:r>
        </a:p>
      </xdr:txBody>
    </xdr:sp>
    <xdr:clientData/>
  </xdr:twoCellAnchor>
  <xdr:twoCellAnchor>
    <xdr:from>
      <xdr:col>3</xdr:col>
      <xdr:colOff>251732</xdr:colOff>
      <xdr:row>11</xdr:row>
      <xdr:rowOff>28575</xdr:rowOff>
    </xdr:from>
    <xdr:to>
      <xdr:col>3</xdr:col>
      <xdr:colOff>539732</xdr:colOff>
      <xdr:row>11</xdr:row>
      <xdr:rowOff>316575</xdr:rowOff>
    </xdr:to>
    <xdr:sp macro="" textlink="">
      <xdr:nvSpPr>
        <xdr:cNvPr id="7" name="Ovaal 6"/>
        <xdr:cNvSpPr/>
      </xdr:nvSpPr>
      <xdr:spPr>
        <a:xfrm>
          <a:off x="2479117" y="1860306"/>
          <a:ext cx="288000" cy="288000"/>
        </a:xfrm>
        <a:prstGeom prst="ellipse">
          <a:avLst/>
        </a:prstGeom>
        <a:solidFill>
          <a:srgbClr val="778254"/>
        </a:solidFill>
        <a:ln>
          <a:solidFill>
            <a:srgbClr val="77825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nl-NL" sz="1800">
              <a:latin typeface="Aharoni" pitchFamily="2" charset="-79"/>
              <a:cs typeface="Aharoni" pitchFamily="2" charset="-79"/>
            </a:rPr>
            <a:t>6</a:t>
          </a:r>
        </a:p>
      </xdr:txBody>
    </xdr:sp>
    <xdr:clientData/>
  </xdr:twoCellAnchor>
  <xdr:twoCellAnchor>
    <xdr:from>
      <xdr:col>3</xdr:col>
      <xdr:colOff>251732</xdr:colOff>
      <xdr:row>12</xdr:row>
      <xdr:rowOff>28575</xdr:rowOff>
    </xdr:from>
    <xdr:to>
      <xdr:col>3</xdr:col>
      <xdr:colOff>539732</xdr:colOff>
      <xdr:row>12</xdr:row>
      <xdr:rowOff>316575</xdr:rowOff>
    </xdr:to>
    <xdr:sp macro="" textlink="">
      <xdr:nvSpPr>
        <xdr:cNvPr id="8" name="Ovaal 7"/>
        <xdr:cNvSpPr/>
      </xdr:nvSpPr>
      <xdr:spPr>
        <a:xfrm>
          <a:off x="2479117" y="1860306"/>
          <a:ext cx="288000" cy="288000"/>
        </a:xfrm>
        <a:prstGeom prst="ellipse">
          <a:avLst/>
        </a:prstGeom>
        <a:solidFill>
          <a:srgbClr val="778254"/>
        </a:solidFill>
        <a:ln>
          <a:solidFill>
            <a:srgbClr val="77825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nl-NL" sz="1800">
              <a:latin typeface="Aharoni" pitchFamily="2" charset="-79"/>
              <a:cs typeface="Aharoni" pitchFamily="2" charset="-79"/>
            </a:rPr>
            <a:t>7</a:t>
          </a:r>
        </a:p>
      </xdr:txBody>
    </xdr:sp>
    <xdr:clientData/>
  </xdr:twoCellAnchor>
  <xdr:twoCellAnchor>
    <xdr:from>
      <xdr:col>3</xdr:col>
      <xdr:colOff>251732</xdr:colOff>
      <xdr:row>13</xdr:row>
      <xdr:rowOff>28575</xdr:rowOff>
    </xdr:from>
    <xdr:to>
      <xdr:col>3</xdr:col>
      <xdr:colOff>539732</xdr:colOff>
      <xdr:row>13</xdr:row>
      <xdr:rowOff>316575</xdr:rowOff>
    </xdr:to>
    <xdr:sp macro="" textlink="">
      <xdr:nvSpPr>
        <xdr:cNvPr id="9" name="Ovaal 8"/>
        <xdr:cNvSpPr/>
      </xdr:nvSpPr>
      <xdr:spPr>
        <a:xfrm>
          <a:off x="2479117" y="1860306"/>
          <a:ext cx="288000" cy="288000"/>
        </a:xfrm>
        <a:prstGeom prst="ellipse">
          <a:avLst/>
        </a:prstGeom>
        <a:solidFill>
          <a:srgbClr val="778254"/>
        </a:solidFill>
        <a:ln>
          <a:solidFill>
            <a:srgbClr val="77825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nl-NL" sz="1800">
              <a:latin typeface="Aharoni" pitchFamily="2" charset="-79"/>
              <a:cs typeface="Aharoni" pitchFamily="2" charset="-79"/>
            </a:rPr>
            <a:t>8</a:t>
          </a:r>
        </a:p>
      </xdr:txBody>
    </xdr:sp>
    <xdr:clientData/>
  </xdr:twoCellAnchor>
  <xdr:twoCellAnchor>
    <xdr:from>
      <xdr:col>3</xdr:col>
      <xdr:colOff>251732</xdr:colOff>
      <xdr:row>16</xdr:row>
      <xdr:rowOff>28575</xdr:rowOff>
    </xdr:from>
    <xdr:to>
      <xdr:col>3</xdr:col>
      <xdr:colOff>539732</xdr:colOff>
      <xdr:row>16</xdr:row>
      <xdr:rowOff>316575</xdr:rowOff>
    </xdr:to>
    <xdr:sp macro="" textlink="">
      <xdr:nvSpPr>
        <xdr:cNvPr id="10" name="Ovaal 9"/>
        <xdr:cNvSpPr/>
      </xdr:nvSpPr>
      <xdr:spPr>
        <a:xfrm>
          <a:off x="2479117" y="3882537"/>
          <a:ext cx="288000" cy="288000"/>
        </a:xfrm>
        <a:prstGeom prst="ellipse">
          <a:avLst/>
        </a:prstGeom>
        <a:solidFill>
          <a:srgbClr val="778254"/>
        </a:solidFill>
        <a:ln>
          <a:solidFill>
            <a:srgbClr val="77825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nl-NL" sz="1800">
              <a:latin typeface="Aharoni" pitchFamily="2" charset="-79"/>
              <a:cs typeface="Aharoni" pitchFamily="2" charset="-79"/>
            </a:rPr>
            <a:t>9</a:t>
          </a:r>
        </a:p>
      </xdr:txBody>
    </xdr:sp>
    <xdr:clientData/>
  </xdr:twoCellAnchor>
  <xdr:twoCellAnchor>
    <xdr:from>
      <xdr:col>3</xdr:col>
      <xdr:colOff>251732</xdr:colOff>
      <xdr:row>17</xdr:row>
      <xdr:rowOff>28575</xdr:rowOff>
    </xdr:from>
    <xdr:to>
      <xdr:col>3</xdr:col>
      <xdr:colOff>539732</xdr:colOff>
      <xdr:row>17</xdr:row>
      <xdr:rowOff>316575</xdr:rowOff>
    </xdr:to>
    <xdr:sp macro="" textlink="">
      <xdr:nvSpPr>
        <xdr:cNvPr id="11" name="Ovaal 10"/>
        <xdr:cNvSpPr/>
      </xdr:nvSpPr>
      <xdr:spPr>
        <a:xfrm>
          <a:off x="2146149" y="6833658"/>
          <a:ext cx="288000" cy="288000"/>
        </a:xfrm>
        <a:prstGeom prst="ellipse">
          <a:avLst/>
        </a:prstGeom>
        <a:solidFill>
          <a:srgbClr val="778254"/>
        </a:solidFill>
        <a:ln>
          <a:solidFill>
            <a:srgbClr val="77825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nl-NL" sz="1800">
              <a:latin typeface="Aharoni" pitchFamily="2" charset="-79"/>
              <a:cs typeface="Aharoni" pitchFamily="2" charset="-79"/>
            </a:rPr>
            <a:t>10</a:t>
          </a:r>
        </a:p>
      </xdr:txBody>
    </xdr:sp>
    <xdr:clientData/>
  </xdr:twoCellAnchor>
  <xdr:twoCellAnchor>
    <xdr:from>
      <xdr:col>3</xdr:col>
      <xdr:colOff>251732</xdr:colOff>
      <xdr:row>21</xdr:row>
      <xdr:rowOff>28575</xdr:rowOff>
    </xdr:from>
    <xdr:to>
      <xdr:col>3</xdr:col>
      <xdr:colOff>539732</xdr:colOff>
      <xdr:row>21</xdr:row>
      <xdr:rowOff>316575</xdr:rowOff>
    </xdr:to>
    <xdr:sp macro="" textlink="">
      <xdr:nvSpPr>
        <xdr:cNvPr id="12" name="Ovaal 11"/>
        <xdr:cNvSpPr/>
      </xdr:nvSpPr>
      <xdr:spPr>
        <a:xfrm>
          <a:off x="2479117" y="5230690"/>
          <a:ext cx="288000" cy="288000"/>
        </a:xfrm>
        <a:prstGeom prst="ellipse">
          <a:avLst/>
        </a:prstGeom>
        <a:solidFill>
          <a:srgbClr val="778254"/>
        </a:solidFill>
        <a:ln>
          <a:solidFill>
            <a:srgbClr val="77825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nl-NL" sz="1800">
              <a:latin typeface="Aharoni" pitchFamily="2" charset="-79"/>
              <a:cs typeface="Aharoni" pitchFamily="2" charset="-79"/>
            </a:rPr>
            <a:t>12</a:t>
          </a:r>
        </a:p>
      </xdr:txBody>
    </xdr:sp>
    <xdr:clientData/>
  </xdr:twoCellAnchor>
  <xdr:twoCellAnchor>
    <xdr:from>
      <xdr:col>3</xdr:col>
      <xdr:colOff>251732</xdr:colOff>
      <xdr:row>22</xdr:row>
      <xdr:rowOff>28575</xdr:rowOff>
    </xdr:from>
    <xdr:to>
      <xdr:col>3</xdr:col>
      <xdr:colOff>539732</xdr:colOff>
      <xdr:row>22</xdr:row>
      <xdr:rowOff>316575</xdr:rowOff>
    </xdr:to>
    <xdr:sp macro="" textlink="">
      <xdr:nvSpPr>
        <xdr:cNvPr id="13" name="Ovaal 12"/>
        <xdr:cNvSpPr/>
      </xdr:nvSpPr>
      <xdr:spPr>
        <a:xfrm>
          <a:off x="2479117" y="5230690"/>
          <a:ext cx="288000" cy="288000"/>
        </a:xfrm>
        <a:prstGeom prst="ellipse">
          <a:avLst/>
        </a:prstGeom>
        <a:solidFill>
          <a:srgbClr val="778254"/>
        </a:solidFill>
        <a:ln>
          <a:solidFill>
            <a:srgbClr val="77825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nl-NL" sz="1800">
              <a:latin typeface="Aharoni" pitchFamily="2" charset="-79"/>
              <a:cs typeface="Aharoni" pitchFamily="2" charset="-79"/>
            </a:rPr>
            <a:t>13</a:t>
          </a:r>
        </a:p>
      </xdr:txBody>
    </xdr:sp>
    <xdr:clientData/>
  </xdr:twoCellAnchor>
  <xdr:twoCellAnchor>
    <xdr:from>
      <xdr:col>3</xdr:col>
      <xdr:colOff>251732</xdr:colOff>
      <xdr:row>25</xdr:row>
      <xdr:rowOff>28575</xdr:rowOff>
    </xdr:from>
    <xdr:to>
      <xdr:col>3</xdr:col>
      <xdr:colOff>539732</xdr:colOff>
      <xdr:row>25</xdr:row>
      <xdr:rowOff>316575</xdr:rowOff>
    </xdr:to>
    <xdr:sp macro="" textlink="">
      <xdr:nvSpPr>
        <xdr:cNvPr id="14" name="Ovaal 13"/>
        <xdr:cNvSpPr/>
      </xdr:nvSpPr>
      <xdr:spPr>
        <a:xfrm>
          <a:off x="2479117" y="6681421"/>
          <a:ext cx="288000" cy="288000"/>
        </a:xfrm>
        <a:prstGeom prst="ellipse">
          <a:avLst/>
        </a:prstGeom>
        <a:solidFill>
          <a:srgbClr val="778254"/>
        </a:solidFill>
        <a:ln>
          <a:solidFill>
            <a:srgbClr val="77825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nl-NL" sz="1800">
              <a:latin typeface="Aharoni" pitchFamily="2" charset="-79"/>
              <a:cs typeface="Aharoni" pitchFamily="2" charset="-79"/>
            </a:rPr>
            <a:t>14</a:t>
          </a:r>
        </a:p>
      </xdr:txBody>
    </xdr:sp>
    <xdr:clientData/>
  </xdr:twoCellAnchor>
  <xdr:twoCellAnchor>
    <xdr:from>
      <xdr:col>3</xdr:col>
      <xdr:colOff>251732</xdr:colOff>
      <xdr:row>26</xdr:row>
      <xdr:rowOff>28575</xdr:rowOff>
    </xdr:from>
    <xdr:to>
      <xdr:col>3</xdr:col>
      <xdr:colOff>539732</xdr:colOff>
      <xdr:row>26</xdr:row>
      <xdr:rowOff>316575</xdr:rowOff>
    </xdr:to>
    <xdr:sp macro="" textlink="">
      <xdr:nvSpPr>
        <xdr:cNvPr id="15" name="Ovaal 14"/>
        <xdr:cNvSpPr/>
      </xdr:nvSpPr>
      <xdr:spPr>
        <a:xfrm>
          <a:off x="2479117" y="6681421"/>
          <a:ext cx="288000" cy="288000"/>
        </a:xfrm>
        <a:prstGeom prst="ellipse">
          <a:avLst/>
        </a:prstGeom>
        <a:solidFill>
          <a:srgbClr val="778254"/>
        </a:solidFill>
        <a:ln>
          <a:solidFill>
            <a:srgbClr val="77825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nl-NL" sz="1800">
              <a:latin typeface="Aharoni" pitchFamily="2" charset="-79"/>
              <a:cs typeface="Aharoni" pitchFamily="2" charset="-79"/>
            </a:rPr>
            <a:t>15</a:t>
          </a:r>
        </a:p>
      </xdr:txBody>
    </xdr:sp>
    <xdr:clientData/>
  </xdr:twoCellAnchor>
  <xdr:twoCellAnchor>
    <xdr:from>
      <xdr:col>3</xdr:col>
      <xdr:colOff>251732</xdr:colOff>
      <xdr:row>27</xdr:row>
      <xdr:rowOff>28575</xdr:rowOff>
    </xdr:from>
    <xdr:to>
      <xdr:col>3</xdr:col>
      <xdr:colOff>539732</xdr:colOff>
      <xdr:row>27</xdr:row>
      <xdr:rowOff>316575</xdr:rowOff>
    </xdr:to>
    <xdr:sp macro="" textlink="">
      <xdr:nvSpPr>
        <xdr:cNvPr id="16" name="Ovaal 15"/>
        <xdr:cNvSpPr/>
      </xdr:nvSpPr>
      <xdr:spPr>
        <a:xfrm>
          <a:off x="2479117" y="6681421"/>
          <a:ext cx="288000" cy="288000"/>
        </a:xfrm>
        <a:prstGeom prst="ellipse">
          <a:avLst/>
        </a:prstGeom>
        <a:solidFill>
          <a:srgbClr val="778254"/>
        </a:solidFill>
        <a:ln>
          <a:solidFill>
            <a:srgbClr val="77825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nl-NL" sz="1800">
              <a:latin typeface="Aharoni" pitchFamily="2" charset="-79"/>
              <a:cs typeface="Aharoni" pitchFamily="2" charset="-79"/>
            </a:rPr>
            <a:t>16</a:t>
          </a:r>
        </a:p>
      </xdr:txBody>
    </xdr:sp>
    <xdr:clientData/>
  </xdr:twoCellAnchor>
  <xdr:twoCellAnchor>
    <xdr:from>
      <xdr:col>3</xdr:col>
      <xdr:colOff>251732</xdr:colOff>
      <xdr:row>28</xdr:row>
      <xdr:rowOff>28575</xdr:rowOff>
    </xdr:from>
    <xdr:to>
      <xdr:col>3</xdr:col>
      <xdr:colOff>539732</xdr:colOff>
      <xdr:row>28</xdr:row>
      <xdr:rowOff>316575</xdr:rowOff>
    </xdr:to>
    <xdr:sp macro="" textlink="">
      <xdr:nvSpPr>
        <xdr:cNvPr id="17" name="Ovaal 16"/>
        <xdr:cNvSpPr/>
      </xdr:nvSpPr>
      <xdr:spPr>
        <a:xfrm>
          <a:off x="2479117" y="6681421"/>
          <a:ext cx="288000" cy="288000"/>
        </a:xfrm>
        <a:prstGeom prst="ellipse">
          <a:avLst/>
        </a:prstGeom>
        <a:solidFill>
          <a:srgbClr val="778254"/>
        </a:solidFill>
        <a:ln>
          <a:solidFill>
            <a:srgbClr val="77825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nl-NL" sz="1800">
              <a:latin typeface="Aharoni" pitchFamily="2" charset="-79"/>
              <a:cs typeface="Aharoni" pitchFamily="2" charset="-79"/>
            </a:rPr>
            <a:t>17</a:t>
          </a:r>
        </a:p>
      </xdr:txBody>
    </xdr:sp>
    <xdr:clientData/>
  </xdr:twoCellAnchor>
  <xdr:twoCellAnchor>
    <xdr:from>
      <xdr:col>3</xdr:col>
      <xdr:colOff>251732</xdr:colOff>
      <xdr:row>29</xdr:row>
      <xdr:rowOff>28575</xdr:rowOff>
    </xdr:from>
    <xdr:to>
      <xdr:col>3</xdr:col>
      <xdr:colOff>539732</xdr:colOff>
      <xdr:row>29</xdr:row>
      <xdr:rowOff>316575</xdr:rowOff>
    </xdr:to>
    <xdr:sp macro="" textlink="">
      <xdr:nvSpPr>
        <xdr:cNvPr id="18" name="Ovaal 17"/>
        <xdr:cNvSpPr/>
      </xdr:nvSpPr>
      <xdr:spPr>
        <a:xfrm>
          <a:off x="2479117" y="6681421"/>
          <a:ext cx="288000" cy="288000"/>
        </a:xfrm>
        <a:prstGeom prst="ellipse">
          <a:avLst/>
        </a:prstGeom>
        <a:solidFill>
          <a:srgbClr val="778254"/>
        </a:solidFill>
        <a:ln>
          <a:solidFill>
            <a:srgbClr val="77825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nl-NL" sz="1800">
              <a:latin typeface="Aharoni" pitchFamily="2" charset="-79"/>
              <a:cs typeface="Aharoni" pitchFamily="2" charset="-79"/>
            </a:rPr>
            <a:t>18</a:t>
          </a:r>
        </a:p>
      </xdr:txBody>
    </xdr:sp>
    <xdr:clientData/>
  </xdr:twoCellAnchor>
  <xdr:twoCellAnchor editAs="absolute">
    <xdr:from>
      <xdr:col>10</xdr:col>
      <xdr:colOff>141174</xdr:colOff>
      <xdr:row>0</xdr:row>
      <xdr:rowOff>522174</xdr:rowOff>
    </xdr:from>
    <xdr:to>
      <xdr:col>11</xdr:col>
      <xdr:colOff>562997</xdr:colOff>
      <xdr:row>1</xdr:row>
      <xdr:rowOff>673653</xdr:rowOff>
    </xdr:to>
    <xdr:sp macro="" textlink="">
      <xdr:nvSpPr>
        <xdr:cNvPr id="20" name="Afgeronde rechthoek 19">
          <a:hlinkClick xmlns:r="http://schemas.openxmlformats.org/officeDocument/2006/relationships" r:id="rId1"/>
        </xdr:cNvPr>
        <xdr:cNvSpPr/>
      </xdr:nvSpPr>
      <xdr:spPr>
        <a:xfrm>
          <a:off x="12387603" y="522174"/>
          <a:ext cx="1143001" cy="1144800"/>
        </a:xfrm>
        <a:prstGeom prst="roundRect">
          <a:avLst>
            <a:gd name="adj" fmla="val 4979"/>
          </a:avLst>
        </a:prstGeom>
        <a:solidFill>
          <a:srgbClr val="778254"/>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2000">
              <a:solidFill>
                <a:schemeClr val="bg1"/>
              </a:solidFill>
              <a:latin typeface="Aharoni" pitchFamily="2" charset="-79"/>
              <a:cs typeface="Aharoni" pitchFamily="2" charset="-79"/>
            </a:rPr>
            <a:t>Tekst</a:t>
          </a:r>
          <a:r>
            <a:rPr lang="nl-NL" sz="2000" baseline="0">
              <a:solidFill>
                <a:schemeClr val="bg1"/>
              </a:solidFill>
              <a:latin typeface="Aharoni" pitchFamily="2" charset="-79"/>
              <a:cs typeface="Aharoni" pitchFamily="2" charset="-79"/>
            </a:rPr>
            <a:t> en uitleg</a:t>
          </a:r>
          <a:endParaRPr lang="nl-NL" sz="2000">
            <a:solidFill>
              <a:schemeClr val="bg1"/>
            </a:solidFill>
            <a:latin typeface="Aharoni" pitchFamily="2" charset="-79"/>
            <a:cs typeface="Aharoni" pitchFamily="2" charset="-79"/>
          </a:endParaRPr>
        </a:p>
      </xdr:txBody>
    </xdr:sp>
    <xdr:clientData/>
  </xdr:twoCellAnchor>
  <xdr:twoCellAnchor editAs="oneCell">
    <xdr:from>
      <xdr:col>8</xdr:col>
      <xdr:colOff>2462893</xdr:colOff>
      <xdr:row>51</xdr:row>
      <xdr:rowOff>12096</xdr:rowOff>
    </xdr:from>
    <xdr:to>
      <xdr:col>9</xdr:col>
      <xdr:colOff>601436</xdr:colOff>
      <xdr:row>53</xdr:row>
      <xdr:rowOff>74607</xdr:rowOff>
    </xdr:to>
    <xdr:pic>
      <xdr:nvPicPr>
        <xdr:cNvPr id="19"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10358060" y="17538096"/>
          <a:ext cx="1493459" cy="1466245"/>
        </a:xfrm>
        <a:prstGeom prst="rect">
          <a:avLst/>
        </a:prstGeom>
        <a:noFill/>
        <a:ln w="1">
          <a:noFill/>
          <a:miter lim="800000"/>
          <a:headEnd/>
          <a:tailEnd type="none" w="med" len="med"/>
        </a:ln>
        <a:effectLst/>
      </xdr:spPr>
    </xdr:pic>
    <xdr:clientData/>
  </xdr:twoCellAnchor>
  <xdr:twoCellAnchor>
    <xdr:from>
      <xdr:col>3</xdr:col>
      <xdr:colOff>251732</xdr:colOff>
      <xdr:row>32</xdr:row>
      <xdr:rowOff>28575</xdr:rowOff>
    </xdr:from>
    <xdr:to>
      <xdr:col>3</xdr:col>
      <xdr:colOff>539732</xdr:colOff>
      <xdr:row>32</xdr:row>
      <xdr:rowOff>316575</xdr:rowOff>
    </xdr:to>
    <xdr:sp macro="" textlink="">
      <xdr:nvSpPr>
        <xdr:cNvPr id="21" name="Ovaal 20"/>
        <xdr:cNvSpPr/>
      </xdr:nvSpPr>
      <xdr:spPr>
        <a:xfrm>
          <a:off x="2143125" y="10655754"/>
          <a:ext cx="288000" cy="288000"/>
        </a:xfrm>
        <a:prstGeom prst="ellipse">
          <a:avLst/>
        </a:prstGeom>
        <a:solidFill>
          <a:srgbClr val="778254"/>
        </a:solidFill>
        <a:ln>
          <a:solidFill>
            <a:srgbClr val="77825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nl-NL" sz="1800">
              <a:latin typeface="Aharoni" pitchFamily="2" charset="-79"/>
              <a:cs typeface="Aharoni" pitchFamily="2" charset="-79"/>
            </a:rPr>
            <a:t>18</a:t>
          </a:r>
        </a:p>
      </xdr:txBody>
    </xdr:sp>
    <xdr:clientData/>
  </xdr:twoCellAnchor>
  <xdr:twoCellAnchor>
    <xdr:from>
      <xdr:col>3</xdr:col>
      <xdr:colOff>251732</xdr:colOff>
      <xdr:row>33</xdr:row>
      <xdr:rowOff>28575</xdr:rowOff>
    </xdr:from>
    <xdr:to>
      <xdr:col>3</xdr:col>
      <xdr:colOff>539732</xdr:colOff>
      <xdr:row>33</xdr:row>
      <xdr:rowOff>316575</xdr:rowOff>
    </xdr:to>
    <xdr:sp macro="" textlink="">
      <xdr:nvSpPr>
        <xdr:cNvPr id="22" name="Ovaal 21"/>
        <xdr:cNvSpPr/>
      </xdr:nvSpPr>
      <xdr:spPr>
        <a:xfrm>
          <a:off x="2130755" y="10584007"/>
          <a:ext cx="288000" cy="288000"/>
        </a:xfrm>
        <a:prstGeom prst="ellipse">
          <a:avLst/>
        </a:prstGeom>
        <a:solidFill>
          <a:srgbClr val="778254"/>
        </a:solidFill>
        <a:ln>
          <a:solidFill>
            <a:srgbClr val="77825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nl-NL" sz="1800">
              <a:latin typeface="Aharoni" pitchFamily="2" charset="-79"/>
              <a:cs typeface="Aharoni" pitchFamily="2" charset="-79"/>
            </a:rPr>
            <a:t>19</a:t>
          </a:r>
        </a:p>
      </xdr:txBody>
    </xdr:sp>
    <xdr:clientData/>
  </xdr:twoCellAnchor>
  <xdr:twoCellAnchor>
    <xdr:from>
      <xdr:col>3</xdr:col>
      <xdr:colOff>251732</xdr:colOff>
      <xdr:row>34</xdr:row>
      <xdr:rowOff>28575</xdr:rowOff>
    </xdr:from>
    <xdr:to>
      <xdr:col>3</xdr:col>
      <xdr:colOff>539732</xdr:colOff>
      <xdr:row>34</xdr:row>
      <xdr:rowOff>316575</xdr:rowOff>
    </xdr:to>
    <xdr:sp macro="" textlink="">
      <xdr:nvSpPr>
        <xdr:cNvPr id="23" name="Ovaal 22"/>
        <xdr:cNvSpPr/>
      </xdr:nvSpPr>
      <xdr:spPr>
        <a:xfrm>
          <a:off x="2130755" y="10584007"/>
          <a:ext cx="288000" cy="288000"/>
        </a:xfrm>
        <a:prstGeom prst="ellipse">
          <a:avLst/>
        </a:prstGeom>
        <a:solidFill>
          <a:srgbClr val="778254"/>
        </a:solidFill>
        <a:ln>
          <a:solidFill>
            <a:srgbClr val="77825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nl-NL" sz="1800">
              <a:latin typeface="Aharoni" pitchFamily="2" charset="-79"/>
              <a:cs typeface="Aharoni" pitchFamily="2" charset="-79"/>
            </a:rPr>
            <a:t>20</a:t>
          </a:r>
        </a:p>
      </xdr:txBody>
    </xdr:sp>
    <xdr:clientData/>
  </xdr:twoCellAnchor>
  <xdr:twoCellAnchor>
    <xdr:from>
      <xdr:col>3</xdr:col>
      <xdr:colOff>255965</xdr:colOff>
      <xdr:row>18</xdr:row>
      <xdr:rowOff>32808</xdr:rowOff>
    </xdr:from>
    <xdr:to>
      <xdr:col>3</xdr:col>
      <xdr:colOff>543965</xdr:colOff>
      <xdr:row>18</xdr:row>
      <xdr:rowOff>320808</xdr:rowOff>
    </xdr:to>
    <xdr:sp macro="" textlink="">
      <xdr:nvSpPr>
        <xdr:cNvPr id="24" name="Ovaal 23"/>
        <xdr:cNvSpPr/>
      </xdr:nvSpPr>
      <xdr:spPr>
        <a:xfrm>
          <a:off x="2150382" y="7176558"/>
          <a:ext cx="288000" cy="288000"/>
        </a:xfrm>
        <a:prstGeom prst="ellipse">
          <a:avLst/>
        </a:prstGeom>
        <a:solidFill>
          <a:srgbClr val="778254"/>
        </a:solidFill>
        <a:ln>
          <a:solidFill>
            <a:srgbClr val="77825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nl-NL" sz="1800">
              <a:latin typeface="Aharoni" pitchFamily="2" charset="-79"/>
              <a:cs typeface="Aharoni" pitchFamily="2" charset="-79"/>
            </a:rPr>
            <a:t>11</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185208</xdr:colOff>
      <xdr:row>1</xdr:row>
      <xdr:rowOff>144992</xdr:rowOff>
    </xdr:from>
    <xdr:to>
      <xdr:col>4</xdr:col>
      <xdr:colOff>220399</xdr:colOff>
      <xdr:row>3</xdr:row>
      <xdr:rowOff>2040</xdr:rowOff>
    </xdr:to>
    <xdr:sp macro="" textlink="">
      <xdr:nvSpPr>
        <xdr:cNvPr id="4" name="Afgeronde rechthoek 3">
          <a:hlinkClick xmlns:r="http://schemas.openxmlformats.org/officeDocument/2006/relationships" r:id="rId1"/>
        </xdr:cNvPr>
        <xdr:cNvSpPr/>
      </xdr:nvSpPr>
      <xdr:spPr>
        <a:xfrm>
          <a:off x="1518708" y="306917"/>
          <a:ext cx="1140091" cy="919766"/>
        </a:xfrm>
        <a:prstGeom prst="roundRect">
          <a:avLst>
            <a:gd name="adj" fmla="val 5811"/>
          </a:avLst>
        </a:prstGeom>
        <a:solidFill>
          <a:srgbClr val="778254"/>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2000">
              <a:solidFill>
                <a:schemeClr val="bg1"/>
              </a:solidFill>
              <a:latin typeface="Aharoni" pitchFamily="2" charset="-79"/>
              <a:cs typeface="Aharoni" pitchFamily="2" charset="-79"/>
            </a:rPr>
            <a:t>Tekst</a:t>
          </a:r>
          <a:r>
            <a:rPr lang="nl-NL" sz="2000" baseline="0">
              <a:solidFill>
                <a:schemeClr val="bg1"/>
              </a:solidFill>
              <a:latin typeface="Aharoni" pitchFamily="2" charset="-79"/>
              <a:cs typeface="Aharoni" pitchFamily="2" charset="-79"/>
            </a:rPr>
            <a:t> en uitleg</a:t>
          </a:r>
          <a:endParaRPr lang="nl-NL" sz="2000">
            <a:solidFill>
              <a:schemeClr val="bg1"/>
            </a:solidFill>
            <a:latin typeface="Aharoni" pitchFamily="2" charset="-79"/>
            <a:cs typeface="Aharoni" pitchFamily="2" charset="-79"/>
          </a:endParaRPr>
        </a:p>
      </xdr:txBody>
    </xdr:sp>
    <xdr:clientData/>
  </xdr:twoCellAnchor>
  <xdr:twoCellAnchor editAs="absolute">
    <xdr:from>
      <xdr:col>4</xdr:col>
      <xdr:colOff>347325</xdr:colOff>
      <xdr:row>1</xdr:row>
      <xdr:rowOff>147165</xdr:rowOff>
    </xdr:from>
    <xdr:to>
      <xdr:col>5</xdr:col>
      <xdr:colOff>388998</xdr:colOff>
      <xdr:row>3</xdr:row>
      <xdr:rowOff>131</xdr:rowOff>
    </xdr:to>
    <xdr:sp macro="" textlink="">
      <xdr:nvSpPr>
        <xdr:cNvPr id="5" name="Afgeronde rechthoek 4">
          <a:hlinkClick xmlns:r="http://schemas.openxmlformats.org/officeDocument/2006/relationships" r:id="rId2"/>
        </xdr:cNvPr>
        <xdr:cNvSpPr/>
      </xdr:nvSpPr>
      <xdr:spPr>
        <a:xfrm>
          <a:off x="2785725" y="309090"/>
          <a:ext cx="1146573" cy="919766"/>
        </a:xfrm>
        <a:prstGeom prst="roundRect">
          <a:avLst>
            <a:gd name="adj" fmla="val 7981"/>
          </a:avLst>
        </a:prstGeom>
        <a:solidFill>
          <a:srgbClr val="778254"/>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nl-NL" sz="2000">
              <a:solidFill>
                <a:schemeClr val="bg1"/>
              </a:solidFill>
              <a:latin typeface="Aharoni" pitchFamily="2" charset="-79"/>
              <a:cs typeface="Aharoni" pitchFamily="2" charset="-79"/>
            </a:rPr>
            <a:t>Terug naar </a:t>
          </a:r>
          <a:r>
            <a:rPr lang="nl-NL" sz="1200">
              <a:solidFill>
                <a:schemeClr val="bg1"/>
              </a:solidFill>
              <a:latin typeface="Aharoni" pitchFamily="2" charset="-79"/>
              <a:cs typeface="Aharoni" pitchFamily="2" charset="-79"/>
            </a:rPr>
            <a:t>bestelformulier</a:t>
          </a:r>
        </a:p>
      </xdr:txBody>
    </xdr:sp>
    <xdr:clientData/>
  </xdr:twoCellAnchor>
  <xdr:twoCellAnchor editAs="oneCell">
    <xdr:from>
      <xdr:col>13</xdr:col>
      <xdr:colOff>615553</xdr:colOff>
      <xdr:row>1</xdr:row>
      <xdr:rowOff>57546</xdr:rowOff>
    </xdr:from>
    <xdr:to>
      <xdr:col>14</xdr:col>
      <xdr:colOff>339697</xdr:colOff>
      <xdr:row>3</xdr:row>
      <xdr:rowOff>255905</xdr:rowOff>
    </xdr:to>
    <xdr:pic>
      <xdr:nvPicPr>
        <xdr:cNvPr id="2054" name="Picture 6"/>
        <xdr:cNvPicPr>
          <a:picLocks noChangeAspect="1" noChangeArrowheads="1"/>
        </xdr:cNvPicPr>
      </xdr:nvPicPr>
      <xdr:blipFill>
        <a:blip xmlns:r="http://schemas.openxmlformats.org/officeDocument/2006/relationships" r:embed="rId3" cstate="print"/>
        <a:srcRect/>
        <a:stretch>
          <a:fillRect/>
        </a:stretch>
      </xdr:blipFill>
      <xdr:spPr bwMode="auto">
        <a:xfrm>
          <a:off x="13893403" y="219471"/>
          <a:ext cx="1257669" cy="1265159"/>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171450</xdr:colOff>
      <xdr:row>3</xdr:row>
      <xdr:rowOff>0</xdr:rowOff>
    </xdr:from>
    <xdr:to>
      <xdr:col>4</xdr:col>
      <xdr:colOff>1000126</xdr:colOff>
      <xdr:row>3</xdr:row>
      <xdr:rowOff>914607</xdr:rowOff>
    </xdr:to>
    <xdr:sp macro="" textlink="">
      <xdr:nvSpPr>
        <xdr:cNvPr id="4" name="Afgeronde rechthoek 3">
          <a:hlinkClick xmlns:r="http://schemas.openxmlformats.org/officeDocument/2006/relationships" r:id="rId1"/>
        </xdr:cNvPr>
        <xdr:cNvSpPr/>
      </xdr:nvSpPr>
      <xdr:spPr>
        <a:xfrm>
          <a:off x="1562100" y="485775"/>
          <a:ext cx="1143001" cy="914607"/>
        </a:xfrm>
        <a:prstGeom prst="roundRect">
          <a:avLst>
            <a:gd name="adj" fmla="val 6636"/>
          </a:avLst>
        </a:prstGeom>
        <a:solidFill>
          <a:srgbClr val="778254"/>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lang="nl-NL" sz="2000">
              <a:solidFill>
                <a:schemeClr val="bg1"/>
              </a:solidFill>
              <a:latin typeface="Aharoni" pitchFamily="2" charset="-79"/>
              <a:cs typeface="Aharoni" pitchFamily="2" charset="-79"/>
            </a:rPr>
            <a:t>Terug naar </a:t>
          </a:r>
          <a:r>
            <a:rPr lang="nl-NL" sz="1200">
              <a:solidFill>
                <a:schemeClr val="bg1"/>
              </a:solidFill>
              <a:latin typeface="Aharoni" pitchFamily="2" charset="-79"/>
              <a:cs typeface="Aharoni" pitchFamily="2" charset="-79"/>
            </a:rPr>
            <a:t>afleveradres</a:t>
          </a:r>
        </a:p>
      </xdr:txBody>
    </xdr:sp>
    <xdr:clientData/>
  </xdr:twoCellAnchor>
  <xdr:twoCellAnchor>
    <xdr:from>
      <xdr:col>1</xdr:col>
      <xdr:colOff>47625</xdr:colOff>
      <xdr:row>3</xdr:row>
      <xdr:rowOff>0</xdr:rowOff>
    </xdr:from>
    <xdr:to>
      <xdr:col>2</xdr:col>
      <xdr:colOff>995231</xdr:colOff>
      <xdr:row>3</xdr:row>
      <xdr:rowOff>914607</xdr:rowOff>
    </xdr:to>
    <xdr:sp macro="" textlink="">
      <xdr:nvSpPr>
        <xdr:cNvPr id="8" name="Afgeronde rechthoek 7">
          <a:hlinkClick xmlns:r="http://schemas.openxmlformats.org/officeDocument/2006/relationships" r:id="rId2"/>
        </xdr:cNvPr>
        <xdr:cNvSpPr/>
      </xdr:nvSpPr>
      <xdr:spPr>
        <a:xfrm>
          <a:off x="200025" y="485775"/>
          <a:ext cx="1147631" cy="914607"/>
        </a:xfrm>
        <a:prstGeom prst="roundRect">
          <a:avLst>
            <a:gd name="adj" fmla="val 8719"/>
          </a:avLst>
        </a:prstGeom>
        <a:solidFill>
          <a:srgbClr val="778254"/>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nl-NL" sz="2000">
              <a:solidFill>
                <a:schemeClr val="bg1"/>
              </a:solidFill>
              <a:latin typeface="Aharoni" pitchFamily="2" charset="-79"/>
              <a:cs typeface="Aharoni" pitchFamily="2" charset="-79"/>
            </a:rPr>
            <a:t>Tekst</a:t>
          </a:r>
          <a:r>
            <a:rPr lang="nl-NL" sz="2000" baseline="0">
              <a:solidFill>
                <a:schemeClr val="bg1"/>
              </a:solidFill>
              <a:latin typeface="Aharoni" pitchFamily="2" charset="-79"/>
              <a:cs typeface="Aharoni" pitchFamily="2" charset="-79"/>
            </a:rPr>
            <a:t> en uitleg</a:t>
          </a:r>
          <a:endParaRPr lang="nl-NL" sz="2000">
            <a:solidFill>
              <a:schemeClr val="bg1"/>
            </a:solidFill>
            <a:latin typeface="Aharoni" pitchFamily="2" charset="-79"/>
            <a:cs typeface="Aharoni" pitchFamily="2" charset="-79"/>
          </a:endParaRPr>
        </a:p>
      </xdr:txBody>
    </xdr:sp>
    <xdr:clientData/>
  </xdr:twoCellAnchor>
  <xdr:twoCellAnchor editAs="oneCell">
    <xdr:from>
      <xdr:col>5</xdr:col>
      <xdr:colOff>381000</xdr:colOff>
      <xdr:row>2</xdr:row>
      <xdr:rowOff>85725</xdr:rowOff>
    </xdr:from>
    <xdr:to>
      <xdr:col>6</xdr:col>
      <xdr:colOff>851400</xdr:colOff>
      <xdr:row>3</xdr:row>
      <xdr:rowOff>1003800</xdr:rowOff>
    </xdr:to>
    <xdr:pic>
      <xdr:nvPicPr>
        <xdr:cNvPr id="3074" name="Picture 2">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3438525" y="409575"/>
          <a:ext cx="1080000" cy="108000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mailto:bakkerij.verkoop@hema.n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IO1410"/>
  <sheetViews>
    <sheetView tabSelected="1" topLeftCell="B28" zoomScale="70" zoomScaleNormal="70" workbookViewId="0">
      <selection activeCell="F29" sqref="F29"/>
    </sheetView>
  </sheetViews>
  <sheetFormatPr defaultColWidth="9.140625" defaultRowHeight="25.5" x14ac:dyDescent="0.35"/>
  <cols>
    <col min="1" max="1" width="8.7109375" style="1" hidden="1" customWidth="1"/>
    <col min="2" max="2" width="9.140625" style="1"/>
    <col min="3" max="3" width="19.140625" style="1" customWidth="1"/>
    <col min="4" max="4" width="9.85546875" style="1" customWidth="1"/>
    <col min="5" max="5" width="6.42578125" style="1" customWidth="1"/>
    <col min="6" max="6" width="30.42578125" style="1" customWidth="1"/>
    <col min="7" max="7" width="26.42578125" style="1" customWidth="1"/>
    <col min="8" max="8" width="16.7109375" style="1" customWidth="1"/>
    <col min="9" max="9" width="50.28515625" style="1" customWidth="1"/>
    <col min="10" max="10" width="15" style="1" bestFit="1" customWidth="1"/>
    <col min="11" max="11" width="10.85546875" style="1" customWidth="1"/>
    <col min="12" max="12" width="9.140625" style="1" customWidth="1"/>
    <col min="13" max="16" width="9.140625" style="1" hidden="1" customWidth="1"/>
    <col min="17" max="17" width="9.140625" style="129" customWidth="1"/>
    <col min="18" max="249" width="9.140625" style="55"/>
    <col min="250" max="16384" width="9.140625" style="1"/>
  </cols>
  <sheetData>
    <row r="1" spans="1:25" ht="78" customHeight="1" x14ac:dyDescent="1.25">
      <c r="C1" s="131" t="s">
        <v>25</v>
      </c>
      <c r="D1" s="131"/>
      <c r="E1" s="131"/>
      <c r="F1" s="131"/>
      <c r="G1" s="131"/>
      <c r="H1" s="131"/>
      <c r="I1" s="131"/>
      <c r="J1" s="131"/>
      <c r="K1" s="131"/>
    </row>
    <row r="2" spans="1:25" ht="70.5" customHeight="1" x14ac:dyDescent="1.25">
      <c r="C2" s="132" t="s">
        <v>26</v>
      </c>
      <c r="D2" s="132"/>
      <c r="E2" s="132"/>
      <c r="F2" s="132"/>
      <c r="G2" s="132"/>
      <c r="H2" s="132"/>
      <c r="I2" s="132"/>
      <c r="J2" s="132"/>
      <c r="K2" s="132"/>
    </row>
    <row r="3" spans="1:25" x14ac:dyDescent="0.35">
      <c r="D3" s="17"/>
    </row>
    <row r="4" spans="1:25" ht="26.25" x14ac:dyDescent="0.4">
      <c r="C4" s="68" t="s">
        <v>29</v>
      </c>
      <c r="D4" s="5"/>
      <c r="E4" s="4"/>
      <c r="F4" s="21" t="s">
        <v>107</v>
      </c>
      <c r="G4" s="4"/>
      <c r="H4" s="4"/>
      <c r="I4" s="4"/>
      <c r="J4" s="3" t="s">
        <v>71</v>
      </c>
      <c r="K4" s="96" t="s">
        <v>72</v>
      </c>
      <c r="L4" s="4"/>
      <c r="M4" s="4"/>
      <c r="N4" s="4"/>
      <c r="O4" s="2"/>
      <c r="P4" s="2"/>
      <c r="Q4" s="4"/>
      <c r="R4" s="56"/>
      <c r="S4" s="56"/>
      <c r="T4" s="57"/>
      <c r="U4" s="57"/>
      <c r="V4" s="57"/>
      <c r="W4" s="57"/>
      <c r="X4" s="57"/>
      <c r="Y4" s="57"/>
    </row>
    <row r="5" spans="1:25" ht="30.75" x14ac:dyDescent="0.4">
      <c r="A5" s="23" t="str">
        <f>IF(C5="","",1)</f>
        <v/>
      </c>
      <c r="C5" s="65"/>
      <c r="D5" s="7"/>
      <c r="E5" s="7"/>
      <c r="F5" s="7" t="s">
        <v>99</v>
      </c>
      <c r="G5" s="7"/>
      <c r="H5" s="7"/>
      <c r="I5" s="7"/>
      <c r="J5" s="122" t="s">
        <v>93</v>
      </c>
      <c r="K5" s="97" t="s">
        <v>91</v>
      </c>
      <c r="L5" s="5"/>
      <c r="M5" s="94">
        <v>17.43</v>
      </c>
      <c r="N5" s="5"/>
      <c r="O5" s="6">
        <f>C5*M5</f>
        <v>0</v>
      </c>
      <c r="P5" s="6"/>
      <c r="Q5" s="5"/>
      <c r="R5" s="58"/>
      <c r="S5" s="56"/>
      <c r="T5" s="57"/>
      <c r="U5" s="57"/>
      <c r="V5" s="57"/>
      <c r="W5" s="57"/>
      <c r="X5" s="57"/>
      <c r="Y5" s="57"/>
    </row>
    <row r="6" spans="1:25" ht="30.75" x14ac:dyDescent="0.4">
      <c r="A6" s="23" t="str">
        <f>IF(C6="","",SUM($A$5:A5)+1)</f>
        <v/>
      </c>
      <c r="C6" s="65"/>
      <c r="D6" s="8"/>
      <c r="E6" s="7"/>
      <c r="F6" s="8" t="s">
        <v>100</v>
      </c>
      <c r="G6" s="8"/>
      <c r="H6" s="8"/>
      <c r="I6" s="8"/>
      <c r="J6" s="122" t="s">
        <v>93</v>
      </c>
      <c r="K6" s="97" t="s">
        <v>91</v>
      </c>
      <c r="L6" s="5"/>
      <c r="M6" s="94">
        <v>17.43</v>
      </c>
      <c r="N6" s="5"/>
      <c r="O6" s="6">
        <f t="shared" ref="O6:O30" si="0">C6*M6</f>
        <v>0</v>
      </c>
      <c r="P6" s="6"/>
      <c r="Q6" s="5"/>
      <c r="R6" s="58"/>
      <c r="S6" s="56"/>
      <c r="T6" s="57"/>
      <c r="U6" s="57"/>
      <c r="V6" s="57"/>
      <c r="W6" s="57"/>
      <c r="X6" s="57"/>
      <c r="Y6" s="57"/>
    </row>
    <row r="7" spans="1:25" ht="30.75" x14ac:dyDescent="0.4">
      <c r="A7" s="23" t="str">
        <f>IF(C7="","",SUM($A$5:A6)+1)</f>
        <v/>
      </c>
      <c r="C7" s="65"/>
      <c r="D7" s="7"/>
      <c r="E7" s="8"/>
      <c r="F7" s="8" t="s">
        <v>101</v>
      </c>
      <c r="G7" s="8"/>
      <c r="H7" s="8"/>
      <c r="I7" s="8"/>
      <c r="J7" s="9" t="s">
        <v>127</v>
      </c>
      <c r="K7" s="97" t="s">
        <v>128</v>
      </c>
      <c r="L7" s="5"/>
      <c r="M7" s="94">
        <v>19.27</v>
      </c>
      <c r="N7" s="5"/>
      <c r="O7" s="6">
        <f t="shared" si="0"/>
        <v>0</v>
      </c>
      <c r="P7" s="6"/>
      <c r="Q7" s="5"/>
      <c r="R7" s="58"/>
      <c r="S7" s="56"/>
      <c r="T7" s="57"/>
      <c r="U7" s="57"/>
      <c r="V7" s="57"/>
      <c r="W7" s="57"/>
      <c r="X7" s="57"/>
      <c r="Y7" s="57"/>
    </row>
    <row r="8" spans="1:25" ht="30.75" x14ac:dyDescent="0.4">
      <c r="A8" s="23" t="str">
        <f>IF(C8="","",SUM($A$5:A7)+1)</f>
        <v/>
      </c>
      <c r="C8" s="65"/>
      <c r="D8" s="8"/>
      <c r="E8" s="8"/>
      <c r="F8" s="8" t="s">
        <v>102</v>
      </c>
      <c r="G8" s="8"/>
      <c r="H8" s="8"/>
      <c r="I8" s="8"/>
      <c r="J8" s="9" t="s">
        <v>127</v>
      </c>
      <c r="K8" s="97" t="s">
        <v>128</v>
      </c>
      <c r="L8" s="5"/>
      <c r="M8" s="94">
        <v>19.27</v>
      </c>
      <c r="N8" s="5"/>
      <c r="O8" s="6">
        <f t="shared" si="0"/>
        <v>0</v>
      </c>
      <c r="P8" s="6"/>
      <c r="Q8" s="5"/>
      <c r="R8" s="58"/>
      <c r="S8" s="56"/>
      <c r="T8" s="57"/>
      <c r="U8" s="57"/>
      <c r="V8" s="57"/>
      <c r="W8" s="57"/>
      <c r="X8" s="57"/>
      <c r="Y8" s="57"/>
    </row>
    <row r="9" spans="1:25" ht="26.25" x14ac:dyDescent="0.4">
      <c r="A9" s="23" t="str">
        <f>IF(C9="","",SUM($A$5:A8)+1)</f>
        <v/>
      </c>
      <c r="B9" s="133" t="str">
        <f>IF(O36=0,"Geef uw te bestellen aantallen op.","")</f>
        <v>Geef uw te bestellen aantallen op.</v>
      </c>
      <c r="C9" s="53"/>
      <c r="D9" s="5"/>
      <c r="E9" s="5"/>
      <c r="F9" s="5"/>
      <c r="G9" s="5"/>
      <c r="H9" s="5"/>
      <c r="I9" s="5"/>
      <c r="J9" s="5"/>
      <c r="K9" s="11"/>
      <c r="L9" s="5"/>
      <c r="M9" s="24"/>
      <c r="N9" s="5"/>
      <c r="O9" s="6">
        <f t="shared" si="0"/>
        <v>0</v>
      </c>
      <c r="P9" s="6"/>
      <c r="Q9" s="5"/>
      <c r="R9" s="58"/>
      <c r="S9" s="59"/>
      <c r="T9" s="57"/>
      <c r="U9" s="57"/>
      <c r="V9" s="57"/>
      <c r="W9" s="57"/>
      <c r="X9" s="57"/>
      <c r="Y9" s="57"/>
    </row>
    <row r="10" spans="1:25" ht="26.25" x14ac:dyDescent="0.4">
      <c r="A10" s="23" t="str">
        <f>IF(C10="","",SUM($A$5:A9)+1)</f>
        <v/>
      </c>
      <c r="B10" s="133"/>
      <c r="C10" s="53"/>
      <c r="D10" s="5"/>
      <c r="E10" s="5"/>
      <c r="F10" s="22" t="s">
        <v>108</v>
      </c>
      <c r="G10" s="5"/>
      <c r="H10" s="5"/>
      <c r="I10" s="5"/>
      <c r="J10" s="5"/>
      <c r="K10" s="11"/>
      <c r="L10" s="5"/>
      <c r="M10" s="24"/>
      <c r="N10" s="5"/>
      <c r="O10" s="6">
        <f t="shared" si="0"/>
        <v>0</v>
      </c>
      <c r="P10" s="6"/>
      <c r="Q10" s="5"/>
      <c r="R10" s="58"/>
      <c r="S10" s="56"/>
      <c r="T10" s="57"/>
      <c r="U10" s="57"/>
      <c r="V10" s="57"/>
      <c r="W10" s="57"/>
      <c r="X10" s="57"/>
      <c r="Y10" s="57"/>
    </row>
    <row r="11" spans="1:25" ht="26.25" customHeight="1" x14ac:dyDescent="0.4">
      <c r="A11" s="23" t="str">
        <f>IF(C11="","",SUM($A$5:A10)+1)</f>
        <v/>
      </c>
      <c r="B11" s="133"/>
      <c r="C11" s="65"/>
      <c r="D11" s="7"/>
      <c r="E11" s="7"/>
      <c r="F11" s="7" t="s">
        <v>103</v>
      </c>
      <c r="G11" s="7"/>
      <c r="H11" s="7"/>
      <c r="I11" s="7"/>
      <c r="J11" s="123" t="s">
        <v>129</v>
      </c>
      <c r="K11" s="97" t="s">
        <v>130</v>
      </c>
      <c r="L11" s="5"/>
      <c r="M11" s="94">
        <v>27.52</v>
      </c>
      <c r="N11" s="5"/>
      <c r="O11" s="6">
        <f t="shared" si="0"/>
        <v>0</v>
      </c>
      <c r="P11" s="6"/>
      <c r="Q11" s="5"/>
      <c r="R11" s="58"/>
      <c r="S11" s="56"/>
      <c r="T11" s="57"/>
      <c r="U11" s="57"/>
      <c r="V11" s="57"/>
      <c r="W11" s="57"/>
      <c r="X11" s="57"/>
      <c r="Y11" s="57"/>
    </row>
    <row r="12" spans="1:25" ht="30.75" x14ac:dyDescent="0.4">
      <c r="A12" s="23" t="str">
        <f>IF(C12="","",SUM($A$5:A11)+1)</f>
        <v/>
      </c>
      <c r="B12" s="133"/>
      <c r="C12" s="65"/>
      <c r="D12" s="8"/>
      <c r="E12" s="8"/>
      <c r="F12" s="8" t="s">
        <v>104</v>
      </c>
      <c r="G12" s="8"/>
      <c r="H12" s="8"/>
      <c r="I12" s="8"/>
      <c r="J12" s="123" t="s">
        <v>129</v>
      </c>
      <c r="K12" s="97" t="s">
        <v>130</v>
      </c>
      <c r="L12" s="5"/>
      <c r="M12" s="94">
        <v>27.52</v>
      </c>
      <c r="N12" s="5"/>
      <c r="O12" s="6">
        <f t="shared" si="0"/>
        <v>0</v>
      </c>
      <c r="P12" s="6"/>
      <c r="Q12" s="5"/>
      <c r="R12" s="58"/>
      <c r="S12" s="56"/>
      <c r="T12" s="57"/>
      <c r="U12" s="57"/>
      <c r="V12" s="57"/>
      <c r="W12" s="57"/>
      <c r="X12" s="57"/>
      <c r="Y12" s="57"/>
    </row>
    <row r="13" spans="1:25" ht="30.75" x14ac:dyDescent="0.4">
      <c r="A13" s="23" t="str">
        <f>IF(C13="","",SUM($A$5:A12)+1)</f>
        <v/>
      </c>
      <c r="B13" s="133"/>
      <c r="C13" s="65"/>
      <c r="D13" s="8"/>
      <c r="E13" s="8"/>
      <c r="F13" s="8" t="s">
        <v>105</v>
      </c>
      <c r="G13" s="8"/>
      <c r="H13" s="8"/>
      <c r="I13" s="8"/>
      <c r="J13" s="9" t="s">
        <v>132</v>
      </c>
      <c r="K13" s="97" t="s">
        <v>131</v>
      </c>
      <c r="L13" s="5"/>
      <c r="M13" s="94">
        <v>29.36</v>
      </c>
      <c r="N13" s="5"/>
      <c r="O13" s="6">
        <f t="shared" si="0"/>
        <v>0</v>
      </c>
      <c r="P13" s="6"/>
      <c r="Q13" s="5"/>
      <c r="R13" s="58"/>
      <c r="S13" s="56"/>
      <c r="T13" s="57"/>
      <c r="U13" s="57"/>
      <c r="V13" s="57"/>
      <c r="W13" s="57"/>
      <c r="X13" s="57"/>
      <c r="Y13" s="57"/>
    </row>
    <row r="14" spans="1:25" ht="30.75" x14ac:dyDescent="0.4">
      <c r="A14" s="23" t="str">
        <f>IF(C14="","",SUM($A$5:A13)+1)</f>
        <v/>
      </c>
      <c r="B14" s="133"/>
      <c r="C14" s="65"/>
      <c r="D14" s="8"/>
      <c r="E14" s="8"/>
      <c r="F14" s="8" t="s">
        <v>106</v>
      </c>
      <c r="G14" s="8"/>
      <c r="H14" s="8"/>
      <c r="I14" s="8"/>
      <c r="J14" s="9" t="s">
        <v>132</v>
      </c>
      <c r="K14" s="97" t="s">
        <v>131</v>
      </c>
      <c r="L14" s="5"/>
      <c r="M14" s="94">
        <v>29.36</v>
      </c>
      <c r="N14" s="5"/>
      <c r="O14" s="6">
        <f t="shared" si="0"/>
        <v>0</v>
      </c>
      <c r="P14" s="6"/>
      <c r="Q14" s="5"/>
      <c r="R14" s="58"/>
      <c r="S14" s="56"/>
      <c r="T14" s="57"/>
      <c r="U14" s="57"/>
      <c r="V14" s="57"/>
      <c r="W14" s="57"/>
      <c r="X14" s="57"/>
      <c r="Y14" s="57"/>
    </row>
    <row r="15" spans="1:25" ht="26.25" x14ac:dyDescent="0.4">
      <c r="A15" s="23" t="str">
        <f>IF(C15="","",SUM($A$5:A14)+1)</f>
        <v/>
      </c>
      <c r="B15" s="133"/>
      <c r="C15" s="54"/>
      <c r="D15" s="5"/>
      <c r="E15" s="4"/>
      <c r="F15" s="4"/>
      <c r="G15" s="4"/>
      <c r="H15" s="4"/>
      <c r="I15" s="4"/>
      <c r="J15" s="4"/>
      <c r="K15" s="4"/>
      <c r="L15" s="4"/>
      <c r="M15" s="25"/>
      <c r="N15" s="4"/>
      <c r="O15" s="6">
        <f t="shared" si="0"/>
        <v>0</v>
      </c>
      <c r="P15" s="2"/>
      <c r="Q15" s="4"/>
      <c r="R15" s="58"/>
      <c r="S15" s="56"/>
      <c r="T15" s="57"/>
      <c r="U15" s="57"/>
      <c r="V15" s="57"/>
      <c r="W15" s="57"/>
      <c r="X15" s="57"/>
      <c r="Y15" s="57"/>
    </row>
    <row r="16" spans="1:25" ht="26.25" x14ac:dyDescent="0.4">
      <c r="A16" s="23" t="str">
        <f>IF(C16="","",SUM($A$5:A15)+1)</f>
        <v/>
      </c>
      <c r="B16" s="133"/>
      <c r="C16" s="54"/>
      <c r="D16" s="5"/>
      <c r="E16" s="4"/>
      <c r="F16" s="21" t="s">
        <v>90</v>
      </c>
      <c r="G16" s="4"/>
      <c r="H16" s="4"/>
      <c r="I16" s="4"/>
      <c r="J16" s="4"/>
      <c r="K16" s="4"/>
      <c r="L16" s="4"/>
      <c r="M16" s="25"/>
      <c r="N16" s="4"/>
      <c r="O16" s="6">
        <f t="shared" si="0"/>
        <v>0</v>
      </c>
      <c r="P16" s="2"/>
      <c r="Q16" s="4"/>
      <c r="R16" s="58"/>
      <c r="S16" s="56"/>
      <c r="T16" s="57"/>
      <c r="U16" s="57"/>
      <c r="V16" s="57"/>
      <c r="W16" s="57"/>
      <c r="X16" s="57"/>
      <c r="Y16" s="57"/>
    </row>
    <row r="17" spans="1:25" ht="30.75" x14ac:dyDescent="0.4">
      <c r="A17" s="23" t="str">
        <f>IF(C17="","",SUM($A$5:A16)+1)</f>
        <v/>
      </c>
      <c r="B17" s="133"/>
      <c r="C17" s="65"/>
      <c r="D17" s="7"/>
      <c r="E17" s="7"/>
      <c r="F17" s="7" t="s">
        <v>13</v>
      </c>
      <c r="G17" s="7"/>
      <c r="H17" s="7"/>
      <c r="I17" s="7"/>
      <c r="J17" s="9" t="s">
        <v>95</v>
      </c>
      <c r="K17" s="97" t="s">
        <v>73</v>
      </c>
      <c r="L17" s="4"/>
      <c r="M17" s="95">
        <v>6.88</v>
      </c>
      <c r="N17" s="4"/>
      <c r="O17" s="6">
        <f t="shared" si="0"/>
        <v>0</v>
      </c>
      <c r="P17" s="2"/>
      <c r="Q17" s="4"/>
      <c r="R17" s="58"/>
      <c r="S17" s="56"/>
      <c r="T17" s="57"/>
      <c r="U17" s="57"/>
      <c r="V17" s="57"/>
      <c r="W17" s="57"/>
      <c r="X17" s="57"/>
      <c r="Y17" s="57"/>
    </row>
    <row r="18" spans="1:25" ht="30.75" x14ac:dyDescent="0.4">
      <c r="A18" s="23" t="str">
        <f>IF(C18="","",SUM($A$5:A17)+1)</f>
        <v/>
      </c>
      <c r="B18" s="133"/>
      <c r="C18" s="65"/>
      <c r="D18" s="8"/>
      <c r="E18" s="8"/>
      <c r="F18" s="8" t="s">
        <v>14</v>
      </c>
      <c r="G18" s="8"/>
      <c r="H18" s="8"/>
      <c r="I18" s="8"/>
      <c r="J18" s="9" t="s">
        <v>134</v>
      </c>
      <c r="K18" s="97" t="s">
        <v>133</v>
      </c>
      <c r="L18" s="4"/>
      <c r="M18" s="95">
        <v>9.6300000000000008</v>
      </c>
      <c r="N18" s="4"/>
      <c r="O18" s="6">
        <f t="shared" si="0"/>
        <v>0</v>
      </c>
      <c r="P18" s="2"/>
      <c r="Q18" s="4"/>
      <c r="R18" s="58"/>
      <c r="S18" s="56"/>
      <c r="T18" s="57"/>
      <c r="U18" s="57"/>
      <c r="V18" s="57"/>
      <c r="W18" s="57"/>
      <c r="X18" s="57"/>
      <c r="Y18" s="57"/>
    </row>
    <row r="19" spans="1:25" ht="30.75" x14ac:dyDescent="0.4">
      <c r="A19" s="23" t="str">
        <f>IF(C19="","",SUM($A$5:A18)+1)</f>
        <v/>
      </c>
      <c r="B19" s="133"/>
      <c r="C19" s="108"/>
      <c r="D19" s="8"/>
      <c r="E19" s="8"/>
      <c r="F19" s="8" t="s">
        <v>117</v>
      </c>
      <c r="G19" s="8"/>
      <c r="H19" s="8"/>
      <c r="I19" s="8"/>
      <c r="J19" s="9" t="s">
        <v>134</v>
      </c>
      <c r="K19" s="97" t="s">
        <v>133</v>
      </c>
      <c r="L19" s="4"/>
      <c r="M19" s="95">
        <v>9.6300000000000008</v>
      </c>
      <c r="N19" s="4"/>
      <c r="O19" s="6">
        <f t="shared" si="0"/>
        <v>0</v>
      </c>
      <c r="P19" s="2"/>
      <c r="Q19" s="4"/>
      <c r="R19" s="58"/>
      <c r="S19" s="56"/>
      <c r="T19" s="57"/>
      <c r="U19" s="57"/>
      <c r="V19" s="57"/>
      <c r="W19" s="57"/>
      <c r="X19" s="57"/>
      <c r="Y19" s="57"/>
    </row>
    <row r="20" spans="1:25" ht="26.25" x14ac:dyDescent="0.4">
      <c r="A20" s="23" t="str">
        <f>IF(C20="","",SUM($A$5:A19)+1)</f>
        <v/>
      </c>
      <c r="B20" s="133"/>
      <c r="C20" s="54"/>
      <c r="D20" s="5"/>
      <c r="E20" s="4"/>
      <c r="F20" s="4"/>
      <c r="G20" s="4"/>
      <c r="H20" s="4"/>
      <c r="I20" s="4"/>
      <c r="J20" s="4"/>
      <c r="K20" s="4"/>
      <c r="L20" s="4"/>
      <c r="M20" s="25"/>
      <c r="N20" s="4"/>
      <c r="O20" s="6">
        <f t="shared" si="0"/>
        <v>0</v>
      </c>
      <c r="P20" s="2"/>
      <c r="Q20" s="4"/>
      <c r="R20" s="58"/>
      <c r="S20" s="56"/>
      <c r="T20" s="57"/>
      <c r="U20" s="57"/>
      <c r="V20" s="57"/>
      <c r="W20" s="57"/>
      <c r="X20" s="57"/>
      <c r="Y20" s="57"/>
    </row>
    <row r="21" spans="1:25" ht="26.25" x14ac:dyDescent="0.4">
      <c r="A21" s="23" t="str">
        <f>IF(C21="","",SUM($A$5:A20)+1)</f>
        <v/>
      </c>
      <c r="B21" s="133"/>
      <c r="C21" s="54"/>
      <c r="D21" s="5"/>
      <c r="E21" s="4"/>
      <c r="F21" s="21" t="s">
        <v>111</v>
      </c>
      <c r="G21" s="4"/>
      <c r="H21" s="4"/>
      <c r="I21" s="4"/>
      <c r="J21" s="4"/>
      <c r="K21" s="4"/>
      <c r="L21" s="4"/>
      <c r="M21" s="25"/>
      <c r="N21" s="4"/>
      <c r="O21" s="6">
        <f t="shared" si="0"/>
        <v>0</v>
      </c>
      <c r="P21" s="2"/>
      <c r="Q21" s="4"/>
      <c r="R21" s="58"/>
      <c r="S21" s="56"/>
      <c r="T21" s="57"/>
      <c r="U21" s="57"/>
      <c r="V21" s="57"/>
      <c r="W21" s="57"/>
      <c r="X21" s="57"/>
      <c r="Y21" s="57"/>
    </row>
    <row r="22" spans="1:25" ht="26.25" customHeight="1" x14ac:dyDescent="0.4">
      <c r="A22" s="23" t="str">
        <f>IF(C22="","",SUM($A$5:A21)+1)</f>
        <v/>
      </c>
      <c r="B22" s="133"/>
      <c r="C22" s="65"/>
      <c r="D22" s="5"/>
      <c r="E22" s="7"/>
      <c r="F22" s="7" t="s">
        <v>112</v>
      </c>
      <c r="G22" s="7"/>
      <c r="H22" s="7"/>
      <c r="I22" s="7"/>
      <c r="J22" s="9" t="s">
        <v>119</v>
      </c>
      <c r="K22" s="97" t="s">
        <v>118</v>
      </c>
      <c r="L22" s="4"/>
      <c r="M22" s="95">
        <v>13.76</v>
      </c>
      <c r="N22" s="4"/>
      <c r="O22" s="6">
        <f t="shared" si="0"/>
        <v>0</v>
      </c>
      <c r="P22" s="2"/>
      <c r="Q22" s="4"/>
      <c r="R22" s="58"/>
      <c r="S22" s="56"/>
      <c r="T22" s="57"/>
      <c r="U22" s="57"/>
      <c r="V22" s="57"/>
      <c r="W22" s="57"/>
      <c r="X22" s="57"/>
      <c r="Y22" s="57"/>
    </row>
    <row r="23" spans="1:25" ht="26.25" customHeight="1" x14ac:dyDescent="0.4">
      <c r="A23" s="23" t="str">
        <f>IF(C23="","",SUM($A$5:A22)+1)</f>
        <v/>
      </c>
      <c r="B23" s="133"/>
      <c r="C23" s="65"/>
      <c r="D23" s="8"/>
      <c r="E23" s="8"/>
      <c r="F23" s="8" t="s">
        <v>126</v>
      </c>
      <c r="G23" s="8"/>
      <c r="H23" s="8"/>
      <c r="I23" s="8"/>
      <c r="J23" s="9" t="s">
        <v>119</v>
      </c>
      <c r="K23" s="97" t="s">
        <v>118</v>
      </c>
      <c r="L23" s="4"/>
      <c r="M23" s="95">
        <v>13.76</v>
      </c>
      <c r="N23" s="4"/>
      <c r="O23" s="6">
        <f t="shared" si="0"/>
        <v>0</v>
      </c>
      <c r="P23" s="2"/>
      <c r="Q23" s="4"/>
      <c r="R23" s="58"/>
      <c r="S23" s="56"/>
      <c r="T23" s="57"/>
      <c r="U23" s="57"/>
      <c r="V23" s="57"/>
      <c r="W23" s="57"/>
      <c r="X23" s="57"/>
      <c r="Y23" s="57"/>
    </row>
    <row r="24" spans="1:25" ht="26.25" x14ac:dyDescent="0.4">
      <c r="A24" s="23" t="str">
        <f>IF(C24="","",SUM($A$5:A23)+1)</f>
        <v/>
      </c>
      <c r="B24" s="133"/>
      <c r="C24" s="54"/>
      <c r="D24" s="5"/>
      <c r="E24" s="4"/>
      <c r="F24" s="4"/>
      <c r="G24" s="4"/>
      <c r="H24" s="4"/>
      <c r="I24" s="4"/>
      <c r="J24" s="4"/>
      <c r="K24" s="4"/>
      <c r="L24" s="4"/>
      <c r="M24" s="25"/>
      <c r="N24" s="4"/>
      <c r="O24" s="6">
        <f t="shared" si="0"/>
        <v>0</v>
      </c>
      <c r="P24" s="2"/>
      <c r="Q24" s="4"/>
      <c r="R24" s="58"/>
      <c r="S24" s="56"/>
      <c r="T24" s="57"/>
      <c r="U24" s="57"/>
      <c r="V24" s="57"/>
      <c r="W24" s="57"/>
      <c r="X24" s="57"/>
      <c r="Y24" s="57"/>
    </row>
    <row r="25" spans="1:25" ht="26.25" x14ac:dyDescent="0.4">
      <c r="A25" s="23" t="str">
        <f>IF(C25="","",SUM($A$5:A24)+1)</f>
        <v/>
      </c>
      <c r="B25" s="133"/>
      <c r="C25" s="54"/>
      <c r="D25" s="5"/>
      <c r="E25" s="4"/>
      <c r="F25" s="21" t="s">
        <v>110</v>
      </c>
      <c r="G25" s="4"/>
      <c r="H25" s="4"/>
      <c r="I25" s="4"/>
      <c r="J25" s="4"/>
      <c r="K25" s="4"/>
      <c r="L25" s="4"/>
      <c r="M25" s="25"/>
      <c r="N25" s="4"/>
      <c r="O25" s="6">
        <f t="shared" si="0"/>
        <v>0</v>
      </c>
      <c r="P25" s="2"/>
      <c r="Q25" s="4"/>
      <c r="R25" s="58"/>
      <c r="S25" s="56"/>
      <c r="T25" s="57"/>
      <c r="U25" s="57"/>
      <c r="V25" s="57"/>
      <c r="W25" s="57"/>
      <c r="X25" s="57"/>
      <c r="Y25" s="57"/>
    </row>
    <row r="26" spans="1:25" ht="30.75" x14ac:dyDescent="0.4">
      <c r="A26" s="23" t="str">
        <f>IF(C26="","",SUM($A$5:A25)+1)</f>
        <v/>
      </c>
      <c r="C26" s="65"/>
      <c r="D26" s="5"/>
      <c r="E26" s="7"/>
      <c r="F26" s="7" t="s">
        <v>115</v>
      </c>
      <c r="G26" s="7"/>
      <c r="H26" s="7"/>
      <c r="I26" s="7"/>
      <c r="J26" s="122" t="s">
        <v>94</v>
      </c>
      <c r="K26" s="97" t="s">
        <v>120</v>
      </c>
      <c r="L26" s="5"/>
      <c r="M26" s="95">
        <v>11.47</v>
      </c>
      <c r="N26" s="5"/>
      <c r="O26" s="6">
        <f>C26*M26</f>
        <v>0</v>
      </c>
      <c r="P26" s="2"/>
      <c r="Q26" s="4"/>
      <c r="R26" s="58"/>
      <c r="S26" s="56"/>
      <c r="T26" s="57"/>
      <c r="U26" s="57"/>
      <c r="V26" s="57"/>
      <c r="W26" s="57"/>
      <c r="X26" s="57"/>
      <c r="Y26" s="57"/>
    </row>
    <row r="27" spans="1:25" ht="30.75" x14ac:dyDescent="0.4">
      <c r="A27" s="23" t="str">
        <f>IF(C27="","",SUM($A$5:A26)+1)</f>
        <v/>
      </c>
      <c r="C27" s="65"/>
      <c r="D27" s="8"/>
      <c r="E27" s="8"/>
      <c r="F27" s="8" t="s">
        <v>116</v>
      </c>
      <c r="G27" s="8"/>
      <c r="H27" s="8"/>
      <c r="I27" s="8"/>
      <c r="J27" s="122" t="s">
        <v>94</v>
      </c>
      <c r="K27" s="97" t="s">
        <v>120</v>
      </c>
      <c r="L27" s="5"/>
      <c r="M27" s="95">
        <v>11.47</v>
      </c>
      <c r="N27" s="4"/>
      <c r="O27" s="6">
        <f t="shared" si="0"/>
        <v>0</v>
      </c>
      <c r="P27" s="2"/>
      <c r="Q27" s="4"/>
      <c r="R27" s="58"/>
      <c r="S27" s="56"/>
      <c r="T27" s="57"/>
      <c r="U27" s="57"/>
      <c r="V27" s="57"/>
      <c r="W27" s="57"/>
      <c r="X27" s="57"/>
      <c r="Y27" s="57"/>
    </row>
    <row r="28" spans="1:25" ht="30.75" x14ac:dyDescent="0.4">
      <c r="A28" s="23" t="str">
        <f>IF(C28="","",SUM($A$5:A27)+1)</f>
        <v/>
      </c>
      <c r="C28" s="65"/>
      <c r="D28" s="8"/>
      <c r="E28" s="8"/>
      <c r="F28" s="8" t="s">
        <v>114</v>
      </c>
      <c r="G28" s="8"/>
      <c r="H28" s="8"/>
      <c r="I28" s="8"/>
      <c r="J28" s="122" t="s">
        <v>93</v>
      </c>
      <c r="K28" s="97" t="s">
        <v>91</v>
      </c>
      <c r="L28" s="5"/>
      <c r="M28" s="94">
        <v>17.43</v>
      </c>
      <c r="N28" s="5"/>
      <c r="O28" s="6">
        <f>C28*M28</f>
        <v>0</v>
      </c>
      <c r="P28" s="2"/>
      <c r="Q28" s="4"/>
      <c r="R28" s="58"/>
      <c r="S28" s="56"/>
      <c r="T28" s="57"/>
      <c r="U28" s="57"/>
      <c r="V28" s="57"/>
      <c r="W28" s="57"/>
      <c r="X28" s="57"/>
      <c r="Y28" s="57"/>
    </row>
    <row r="29" spans="1:25" ht="30.75" x14ac:dyDescent="0.4">
      <c r="A29" s="23" t="str">
        <f>IF(C29="","",SUM($A$5:A28)+1)</f>
        <v/>
      </c>
      <c r="C29" s="65"/>
      <c r="D29" s="8"/>
      <c r="E29" s="8"/>
      <c r="F29" s="8" t="s">
        <v>113</v>
      </c>
      <c r="G29" s="8"/>
      <c r="H29" s="8"/>
      <c r="I29" s="8"/>
      <c r="J29" s="123" t="s">
        <v>129</v>
      </c>
      <c r="K29" s="97" t="s">
        <v>130</v>
      </c>
      <c r="L29" s="5"/>
      <c r="M29" s="94">
        <v>27.52</v>
      </c>
      <c r="N29" s="4"/>
      <c r="O29" s="6">
        <f t="shared" si="0"/>
        <v>0</v>
      </c>
      <c r="P29" s="2"/>
      <c r="Q29" s="4"/>
      <c r="R29" s="58"/>
      <c r="S29" s="56"/>
      <c r="T29" s="57"/>
      <c r="U29" s="57"/>
      <c r="V29" s="57"/>
      <c r="W29" s="57"/>
      <c r="X29" s="57"/>
      <c r="Y29" s="57"/>
    </row>
    <row r="30" spans="1:25" ht="26.25" x14ac:dyDescent="0.4">
      <c r="A30" s="23" t="str">
        <f>IF(C30="","",SUM($A$5:A29)+1)</f>
        <v/>
      </c>
      <c r="C30" s="65"/>
      <c r="D30" s="8"/>
      <c r="E30" s="8"/>
      <c r="F30" s="8"/>
      <c r="G30" s="8"/>
      <c r="H30" s="8"/>
      <c r="I30" s="8"/>
      <c r="J30" s="9"/>
      <c r="K30" s="97"/>
      <c r="L30" s="4"/>
      <c r="M30" s="95"/>
      <c r="N30" s="4"/>
      <c r="O30" s="6">
        <f t="shared" si="0"/>
        <v>0</v>
      </c>
      <c r="P30" s="2"/>
      <c r="Q30" s="4"/>
      <c r="R30" s="58"/>
      <c r="S30" s="56"/>
      <c r="T30" s="57"/>
      <c r="U30" s="57"/>
      <c r="V30" s="57"/>
      <c r="W30" s="57"/>
      <c r="X30" s="57"/>
      <c r="Y30" s="57"/>
    </row>
    <row r="31" spans="1:25" ht="26.25" x14ac:dyDescent="0.4">
      <c r="A31" s="23" t="str">
        <f>IF(C31="","",SUM($A$5:A30)+1)</f>
        <v/>
      </c>
      <c r="C31" s="53"/>
      <c r="D31" s="109"/>
      <c r="E31" s="109"/>
      <c r="F31" s="109"/>
      <c r="G31" s="109"/>
      <c r="H31" s="109"/>
      <c r="I31" s="110"/>
      <c r="J31" s="111"/>
      <c r="K31" s="112"/>
      <c r="L31" s="4"/>
      <c r="M31" s="95"/>
      <c r="N31" s="4"/>
      <c r="O31" s="6"/>
      <c r="P31" s="2"/>
      <c r="Q31" s="4"/>
      <c r="R31" s="58"/>
      <c r="S31" s="56"/>
      <c r="T31" s="57"/>
      <c r="U31" s="57"/>
      <c r="V31" s="57"/>
      <c r="W31" s="57"/>
      <c r="X31" s="57"/>
      <c r="Y31" s="57"/>
    </row>
    <row r="32" spans="1:25" ht="26.25" hidden="1" x14ac:dyDescent="0.4">
      <c r="A32" s="23" t="str">
        <f>IF(C32="","",SUM($A$5:A31)+1)</f>
        <v/>
      </c>
      <c r="C32" s="53"/>
      <c r="D32" s="109"/>
      <c r="E32" s="109"/>
      <c r="F32" s="113" t="s">
        <v>88</v>
      </c>
      <c r="G32" s="109"/>
      <c r="H32" s="109"/>
      <c r="I32" s="109"/>
      <c r="J32" s="111"/>
      <c r="K32" s="112"/>
      <c r="L32" s="4"/>
      <c r="M32" s="95"/>
      <c r="N32" s="4"/>
      <c r="O32" s="6"/>
      <c r="P32" s="2"/>
      <c r="Q32" s="4"/>
      <c r="R32" s="58"/>
      <c r="S32" s="56"/>
      <c r="T32" s="57"/>
      <c r="U32" s="57"/>
      <c r="V32" s="57"/>
      <c r="W32" s="57"/>
      <c r="X32" s="57"/>
      <c r="Y32" s="57"/>
    </row>
    <row r="33" spans="1:25" ht="26.25" hidden="1" x14ac:dyDescent="0.4">
      <c r="A33" s="23" t="str">
        <f>IF(C33="","",SUM($A$5:A32)+1)</f>
        <v/>
      </c>
      <c r="C33" s="65"/>
      <c r="D33" s="114"/>
      <c r="E33" s="114"/>
      <c r="F33" s="114" t="s">
        <v>92</v>
      </c>
      <c r="G33" s="114"/>
      <c r="H33" s="114"/>
      <c r="I33" s="114"/>
      <c r="J33" s="9" t="s">
        <v>124</v>
      </c>
      <c r="K33" s="97" t="s">
        <v>123</v>
      </c>
      <c r="L33" s="4"/>
      <c r="M33" s="95">
        <v>2.29</v>
      </c>
      <c r="N33" s="4"/>
      <c r="O33" s="6">
        <f t="shared" ref="O33" si="1">C33*M33</f>
        <v>0</v>
      </c>
      <c r="P33" s="2"/>
      <c r="Q33" s="4"/>
      <c r="R33" s="58"/>
      <c r="S33" s="56"/>
      <c r="T33" s="57"/>
      <c r="U33" s="57"/>
      <c r="V33" s="57"/>
      <c r="W33" s="57"/>
      <c r="X33" s="57"/>
      <c r="Y33" s="57"/>
    </row>
    <row r="34" spans="1:25" ht="26.25" hidden="1" x14ac:dyDescent="0.4">
      <c r="A34" s="23" t="str">
        <f>IF(C34="","",SUM($A$5:A33)+1)</f>
        <v/>
      </c>
      <c r="C34" s="108"/>
      <c r="D34" s="115"/>
      <c r="E34" s="115"/>
      <c r="F34" s="114" t="s">
        <v>109</v>
      </c>
      <c r="G34" s="115"/>
      <c r="H34" s="115"/>
      <c r="I34" s="115"/>
      <c r="J34" s="9" t="s">
        <v>124</v>
      </c>
      <c r="K34" s="97" t="s">
        <v>123</v>
      </c>
      <c r="L34" s="4"/>
      <c r="M34" s="95">
        <v>2.29</v>
      </c>
      <c r="N34" s="4"/>
      <c r="O34" s="6">
        <f t="shared" ref="O34:O35" si="2">C34*M34</f>
        <v>0</v>
      </c>
      <c r="P34" s="2"/>
      <c r="Q34" s="4"/>
      <c r="R34" s="58"/>
      <c r="S34" s="56"/>
      <c r="T34" s="57"/>
      <c r="U34" s="57"/>
      <c r="V34" s="57"/>
      <c r="W34" s="57"/>
      <c r="X34" s="57"/>
      <c r="Y34" s="57"/>
    </row>
    <row r="35" spans="1:25" ht="26.25" hidden="1" x14ac:dyDescent="0.4">
      <c r="A35" s="23" t="str">
        <f>IF(C35="","",SUM($A$5:A34)+1)</f>
        <v/>
      </c>
      <c r="C35" s="108"/>
      <c r="D35" s="115"/>
      <c r="E35" s="115"/>
      <c r="F35" s="115" t="s">
        <v>125</v>
      </c>
      <c r="G35" s="115"/>
      <c r="H35" s="115"/>
      <c r="I35" s="115"/>
      <c r="J35" s="9" t="s">
        <v>122</v>
      </c>
      <c r="K35" s="97" t="s">
        <v>121</v>
      </c>
      <c r="L35" s="4"/>
      <c r="M35" s="95">
        <v>4.13</v>
      </c>
      <c r="N35" s="4"/>
      <c r="O35" s="6">
        <f t="shared" si="2"/>
        <v>0</v>
      </c>
      <c r="P35" s="2"/>
      <c r="Q35" s="4"/>
      <c r="R35" s="58"/>
      <c r="S35" s="56"/>
      <c r="T35" s="57"/>
      <c r="U35" s="57"/>
      <c r="V35" s="57"/>
      <c r="W35" s="57"/>
      <c r="X35" s="57"/>
      <c r="Y35" s="57"/>
    </row>
    <row r="36" spans="1:25" ht="27" thickBot="1" x14ac:dyDescent="0.45">
      <c r="A36" s="10"/>
      <c r="C36" s="116"/>
      <c r="D36" s="109"/>
      <c r="E36" s="116"/>
      <c r="F36" s="116"/>
      <c r="G36" s="116"/>
      <c r="H36" s="116"/>
      <c r="I36" s="117"/>
      <c r="J36" s="117"/>
      <c r="K36" s="117"/>
      <c r="L36" s="4"/>
      <c r="M36" s="4"/>
      <c r="N36" s="4"/>
      <c r="O36" s="2">
        <f>SUM(O5:O35)</f>
        <v>0</v>
      </c>
      <c r="P36" s="1">
        <f>IF(AND(H51&lt;&gt;"",I50="",P50=6),1,0)</f>
        <v>0</v>
      </c>
      <c r="Q36" s="4"/>
      <c r="R36" s="58"/>
      <c r="S36" s="56"/>
      <c r="T36" s="57"/>
      <c r="U36" s="57"/>
      <c r="V36" s="57"/>
      <c r="W36" s="57"/>
      <c r="X36" s="57"/>
      <c r="Y36" s="57"/>
    </row>
    <row r="37" spans="1:25" ht="26.25" x14ac:dyDescent="0.4">
      <c r="A37" s="10"/>
      <c r="C37" s="118"/>
      <c r="D37" s="109"/>
      <c r="E37" s="116"/>
      <c r="F37" s="116"/>
      <c r="G37" s="116"/>
      <c r="H37" s="116"/>
      <c r="I37" s="54" t="s">
        <v>67</v>
      </c>
      <c r="J37" s="127">
        <f>O36</f>
        <v>0</v>
      </c>
      <c r="K37" s="119"/>
      <c r="L37" s="4"/>
      <c r="M37" s="4"/>
      <c r="N37" s="4"/>
      <c r="O37" s="2"/>
      <c r="P37" s="2" t="str">
        <f>IF(ISERROR(O36/H51),"",O36/H51)</f>
        <v/>
      </c>
      <c r="Q37" s="4"/>
      <c r="R37" s="56"/>
      <c r="S37" s="56"/>
      <c r="T37" s="57"/>
      <c r="U37" s="57"/>
      <c r="V37" s="57"/>
      <c r="W37" s="57"/>
      <c r="X37" s="57"/>
      <c r="Y37" s="57"/>
    </row>
    <row r="38" spans="1:25" x14ac:dyDescent="0.35">
      <c r="D38" s="17"/>
    </row>
    <row r="39" spans="1:25" ht="26.25" x14ac:dyDescent="0.4">
      <c r="C39" s="28" t="s">
        <v>135</v>
      </c>
      <c r="D39" s="17"/>
    </row>
    <row r="40" spans="1:25" ht="26.25" x14ac:dyDescent="0.4">
      <c r="C40" s="28" t="s">
        <v>83</v>
      </c>
      <c r="D40" s="17"/>
    </row>
    <row r="41" spans="1:25" x14ac:dyDescent="0.35">
      <c r="C41" s="29"/>
      <c r="D41" s="17"/>
    </row>
    <row r="42" spans="1:25" x14ac:dyDescent="0.35">
      <c r="C42" s="28" t="s">
        <v>85</v>
      </c>
      <c r="D42" s="17"/>
    </row>
    <row r="43" spans="1:25" x14ac:dyDescent="0.35">
      <c r="C43" s="28" t="s">
        <v>87</v>
      </c>
      <c r="D43" s="17"/>
      <c r="F43" s="76"/>
      <c r="G43" s="120"/>
      <c r="H43" s="120"/>
      <c r="I43" s="84" t="str">
        <f>IF(P43=1,"",IF(AND(J37&gt;0,P44=0),"&lt;- Hebt u een referentienummer voor uw factuur?.",""))</f>
        <v/>
      </c>
      <c r="P43" s="1">
        <f t="shared" ref="P43:P49" si="3">IF(F43&lt;&gt;"",1,0)</f>
        <v>0</v>
      </c>
    </row>
    <row r="44" spans="1:25" ht="20.100000000000001" customHeight="1" x14ac:dyDescent="0.35">
      <c r="C44" s="28" t="s">
        <v>1</v>
      </c>
      <c r="D44" s="17"/>
      <c r="E44" s="17"/>
      <c r="F44" s="76"/>
      <c r="G44" s="66"/>
      <c r="H44" s="66"/>
      <c r="I44" s="84" t="str">
        <f>IF(AND(P43=1,P44=0),"&lt;- Geef uw bedrijfsnaam op.","")</f>
        <v/>
      </c>
      <c r="J44" s="84"/>
      <c r="P44" s="1">
        <f t="shared" si="3"/>
        <v>0</v>
      </c>
    </row>
    <row r="45" spans="1:25" ht="20.100000000000001" customHeight="1" x14ac:dyDescent="0.35">
      <c r="C45" s="28" t="s">
        <v>2</v>
      </c>
      <c r="D45" s="17"/>
      <c r="E45" s="17"/>
      <c r="F45" s="77"/>
      <c r="G45" s="67"/>
      <c r="H45" s="67"/>
      <c r="I45" s="84" t="str">
        <f>IF(AND(P44=1,P45=0),"&lt;- Geef uw naam op.","")</f>
        <v/>
      </c>
      <c r="J45" s="84"/>
      <c r="P45" s="1">
        <f t="shared" si="3"/>
        <v>0</v>
      </c>
    </row>
    <row r="46" spans="1:25" ht="20.100000000000001" customHeight="1" x14ac:dyDescent="0.35">
      <c r="C46" s="28" t="s">
        <v>0</v>
      </c>
      <c r="D46" s="17"/>
      <c r="E46" s="17"/>
      <c r="F46" s="126"/>
      <c r="G46" s="66"/>
      <c r="H46" s="66"/>
      <c r="I46" s="84" t="str">
        <f>IF(AND(P45=1,P46=0),"&lt;- Geef uw emailadres op.","")</f>
        <v/>
      </c>
      <c r="J46" s="84"/>
      <c r="P46" s="1">
        <f t="shared" si="3"/>
        <v>0</v>
      </c>
    </row>
    <row r="47" spans="1:25" ht="20.100000000000001" customHeight="1" x14ac:dyDescent="0.4">
      <c r="C47" s="28" t="s">
        <v>3</v>
      </c>
      <c r="E47" s="17"/>
      <c r="F47" s="82"/>
      <c r="G47" s="66"/>
      <c r="H47" s="66"/>
      <c r="I47" s="84" t="str">
        <f>IF(AND(P46=1,P47=0),"&lt;- Geef uw telefoonnummer op.","")</f>
        <v/>
      </c>
      <c r="J47" s="84"/>
      <c r="P47" s="1">
        <f t="shared" si="3"/>
        <v>0</v>
      </c>
    </row>
    <row r="48" spans="1:25" ht="20.100000000000001" customHeight="1" x14ac:dyDescent="0.35">
      <c r="C48" s="28" t="s">
        <v>65</v>
      </c>
      <c r="E48" s="17"/>
      <c r="F48" s="107"/>
      <c r="G48" s="66"/>
      <c r="H48" s="66"/>
      <c r="I48" s="84" t="str">
        <f>IF(AND(P47=1,P48=0),"&lt;- Geef uw straatnaam + nummer op.","")</f>
        <v/>
      </c>
      <c r="J48" s="84"/>
      <c r="P48" s="1">
        <f t="shared" si="3"/>
        <v>0</v>
      </c>
    </row>
    <row r="49" spans="3:17" ht="20.100000000000001" customHeight="1" x14ac:dyDescent="0.35">
      <c r="C49" s="28" t="s">
        <v>66</v>
      </c>
      <c r="D49" s="17"/>
      <c r="E49" s="17"/>
      <c r="F49" s="106"/>
      <c r="G49" s="66"/>
      <c r="H49" s="66"/>
      <c r="I49" s="84" t="str">
        <f>IF(AND(P48=1,P49=0),"&lt;- Geef uw postcode + woonplaats op.","")</f>
        <v/>
      </c>
      <c r="J49" s="84"/>
      <c r="P49" s="1">
        <f t="shared" si="3"/>
        <v>0</v>
      </c>
    </row>
    <row r="50" spans="3:17" ht="66" customHeight="1" x14ac:dyDescent="0.35">
      <c r="C50" s="28"/>
      <c r="I50" s="75" t="str">
        <f>IF(ISERROR(IF(O36/H51&lt;30,"Uw orderbedrag moet minimaal 30 euro per afleveradres zijn.","")),"",IF(O36/H51&lt;30,"Uw orderbedrag moet minimaal 30 euro per afleveradres zijn.",""))</f>
        <v/>
      </c>
      <c r="J50" s="75"/>
      <c r="P50" s="1">
        <f>SUM(P44:P49)</f>
        <v>0</v>
      </c>
    </row>
    <row r="51" spans="3:17" ht="26.25" x14ac:dyDescent="0.4">
      <c r="C51" s="28" t="s">
        <v>86</v>
      </c>
      <c r="H51" s="65"/>
      <c r="I51" s="84" t="str">
        <f>IF(AND(P50=6,P36=0),"&lt;- Geef het aantal adressen op","")</f>
        <v/>
      </c>
      <c r="J51" s="84"/>
    </row>
    <row r="52" spans="3:17" x14ac:dyDescent="0.35">
      <c r="C52" s="2"/>
    </row>
    <row r="53" spans="3:17" ht="84" customHeight="1" x14ac:dyDescent="0.35">
      <c r="C53" s="134" t="str">
        <f>IF(AND(H51&lt;&gt;"",I50="",P50=6),HYPERLINK("#Afleveradressen!D8","Klik hier om uw adressen op te geven."),"")</f>
        <v/>
      </c>
      <c r="D53" s="134"/>
      <c r="E53" s="134"/>
    </row>
    <row r="59" spans="3:17" s="55" customFormat="1" x14ac:dyDescent="0.35">
      <c r="Q59" s="130"/>
    </row>
    <row r="60" spans="3:17" s="55" customFormat="1" x14ac:dyDescent="0.35">
      <c r="Q60" s="130"/>
    </row>
    <row r="61" spans="3:17" s="55" customFormat="1" x14ac:dyDescent="0.35">
      <c r="Q61" s="130"/>
    </row>
    <row r="62" spans="3:17" s="55" customFormat="1" x14ac:dyDescent="0.35">
      <c r="Q62" s="130"/>
    </row>
    <row r="63" spans="3:17" s="55" customFormat="1" x14ac:dyDescent="0.35">
      <c r="Q63" s="130"/>
    </row>
    <row r="64" spans="3:17" s="55" customFormat="1" x14ac:dyDescent="0.35">
      <c r="Q64" s="130"/>
    </row>
    <row r="65" spans="17:17" s="55" customFormat="1" x14ac:dyDescent="0.35">
      <c r="Q65" s="130"/>
    </row>
    <row r="66" spans="17:17" s="55" customFormat="1" x14ac:dyDescent="0.35">
      <c r="Q66" s="130"/>
    </row>
    <row r="67" spans="17:17" s="55" customFormat="1" x14ac:dyDescent="0.35">
      <c r="Q67" s="130"/>
    </row>
    <row r="68" spans="17:17" s="55" customFormat="1" x14ac:dyDescent="0.35">
      <c r="Q68" s="130"/>
    </row>
    <row r="69" spans="17:17" s="55" customFormat="1" x14ac:dyDescent="0.35">
      <c r="Q69" s="130"/>
    </row>
    <row r="70" spans="17:17" s="55" customFormat="1" x14ac:dyDescent="0.35">
      <c r="Q70" s="130"/>
    </row>
    <row r="71" spans="17:17" s="55" customFormat="1" x14ac:dyDescent="0.35">
      <c r="Q71" s="130"/>
    </row>
    <row r="72" spans="17:17" s="55" customFormat="1" x14ac:dyDescent="0.35">
      <c r="Q72" s="130"/>
    </row>
    <row r="73" spans="17:17" s="55" customFormat="1" x14ac:dyDescent="0.35">
      <c r="Q73" s="130"/>
    </row>
    <row r="74" spans="17:17" s="55" customFormat="1" x14ac:dyDescent="0.35">
      <c r="Q74" s="130"/>
    </row>
    <row r="75" spans="17:17" s="55" customFormat="1" x14ac:dyDescent="0.35">
      <c r="Q75" s="130"/>
    </row>
    <row r="76" spans="17:17" s="55" customFormat="1" x14ac:dyDescent="0.35">
      <c r="Q76" s="130"/>
    </row>
    <row r="77" spans="17:17" s="55" customFormat="1" x14ac:dyDescent="0.35">
      <c r="Q77" s="130"/>
    </row>
    <row r="78" spans="17:17" s="55" customFormat="1" x14ac:dyDescent="0.35">
      <c r="Q78" s="130"/>
    </row>
    <row r="79" spans="17:17" s="55" customFormat="1" x14ac:dyDescent="0.35">
      <c r="Q79" s="130"/>
    </row>
    <row r="80" spans="17:17" s="55" customFormat="1" x14ac:dyDescent="0.35">
      <c r="Q80" s="130"/>
    </row>
    <row r="81" spans="17:17" s="55" customFormat="1" x14ac:dyDescent="0.35">
      <c r="Q81" s="130"/>
    </row>
    <row r="82" spans="17:17" s="55" customFormat="1" x14ac:dyDescent="0.35">
      <c r="Q82" s="130"/>
    </row>
    <row r="83" spans="17:17" s="55" customFormat="1" x14ac:dyDescent="0.35">
      <c r="Q83" s="130"/>
    </row>
    <row r="84" spans="17:17" s="55" customFormat="1" x14ac:dyDescent="0.35">
      <c r="Q84" s="130"/>
    </row>
    <row r="85" spans="17:17" s="55" customFormat="1" x14ac:dyDescent="0.35">
      <c r="Q85" s="130"/>
    </row>
    <row r="86" spans="17:17" s="55" customFormat="1" x14ac:dyDescent="0.35">
      <c r="Q86" s="130"/>
    </row>
    <row r="87" spans="17:17" s="55" customFormat="1" x14ac:dyDescent="0.35">
      <c r="Q87" s="130"/>
    </row>
    <row r="88" spans="17:17" s="55" customFormat="1" x14ac:dyDescent="0.35">
      <c r="Q88" s="130"/>
    </row>
    <row r="89" spans="17:17" s="55" customFormat="1" x14ac:dyDescent="0.35">
      <c r="Q89" s="130"/>
    </row>
    <row r="90" spans="17:17" s="55" customFormat="1" x14ac:dyDescent="0.35">
      <c r="Q90" s="130"/>
    </row>
    <row r="91" spans="17:17" s="55" customFormat="1" x14ac:dyDescent="0.35">
      <c r="Q91" s="130"/>
    </row>
    <row r="92" spans="17:17" s="55" customFormat="1" x14ac:dyDescent="0.35">
      <c r="Q92" s="130"/>
    </row>
    <row r="93" spans="17:17" s="55" customFormat="1" x14ac:dyDescent="0.35">
      <c r="Q93" s="130"/>
    </row>
    <row r="94" spans="17:17" s="55" customFormat="1" x14ac:dyDescent="0.35">
      <c r="Q94" s="130"/>
    </row>
    <row r="95" spans="17:17" s="55" customFormat="1" x14ac:dyDescent="0.35">
      <c r="Q95" s="130"/>
    </row>
    <row r="96" spans="17:17" s="55" customFormat="1" x14ac:dyDescent="0.35">
      <c r="Q96" s="130"/>
    </row>
    <row r="97" spans="17:17" s="55" customFormat="1" x14ac:dyDescent="0.35">
      <c r="Q97" s="130"/>
    </row>
    <row r="98" spans="17:17" s="55" customFormat="1" x14ac:dyDescent="0.35">
      <c r="Q98" s="130"/>
    </row>
    <row r="99" spans="17:17" s="55" customFormat="1" x14ac:dyDescent="0.35">
      <c r="Q99" s="130"/>
    </row>
    <row r="100" spans="17:17" s="55" customFormat="1" x14ac:dyDescent="0.35">
      <c r="Q100" s="130"/>
    </row>
    <row r="101" spans="17:17" s="55" customFormat="1" x14ac:dyDescent="0.35">
      <c r="Q101" s="130"/>
    </row>
    <row r="102" spans="17:17" s="55" customFormat="1" x14ac:dyDescent="0.35">
      <c r="Q102" s="130"/>
    </row>
    <row r="103" spans="17:17" s="55" customFormat="1" x14ac:dyDescent="0.35">
      <c r="Q103" s="130"/>
    </row>
    <row r="104" spans="17:17" s="55" customFormat="1" x14ac:dyDescent="0.35">
      <c r="Q104" s="130"/>
    </row>
    <row r="105" spans="17:17" s="55" customFormat="1" x14ac:dyDescent="0.35">
      <c r="Q105" s="130"/>
    </row>
    <row r="106" spans="17:17" s="55" customFormat="1" x14ac:dyDescent="0.35">
      <c r="Q106" s="130"/>
    </row>
    <row r="107" spans="17:17" s="55" customFormat="1" x14ac:dyDescent="0.35">
      <c r="Q107" s="130"/>
    </row>
    <row r="108" spans="17:17" s="55" customFormat="1" x14ac:dyDescent="0.35">
      <c r="Q108" s="130"/>
    </row>
    <row r="109" spans="17:17" s="55" customFormat="1" x14ac:dyDescent="0.35">
      <c r="Q109" s="130"/>
    </row>
    <row r="110" spans="17:17" s="55" customFormat="1" x14ac:dyDescent="0.35">
      <c r="Q110" s="130"/>
    </row>
    <row r="111" spans="17:17" s="55" customFormat="1" x14ac:dyDescent="0.35">
      <c r="Q111" s="130"/>
    </row>
    <row r="112" spans="17:17" s="55" customFormat="1" x14ac:dyDescent="0.35">
      <c r="Q112" s="130"/>
    </row>
    <row r="113" spans="17:17" s="55" customFormat="1" x14ac:dyDescent="0.35">
      <c r="Q113" s="130"/>
    </row>
    <row r="114" spans="17:17" s="55" customFormat="1" x14ac:dyDescent="0.35">
      <c r="Q114" s="130"/>
    </row>
    <row r="115" spans="17:17" s="55" customFormat="1" x14ac:dyDescent="0.35">
      <c r="Q115" s="130"/>
    </row>
    <row r="116" spans="17:17" s="55" customFormat="1" x14ac:dyDescent="0.35">
      <c r="Q116" s="130"/>
    </row>
    <row r="117" spans="17:17" s="55" customFormat="1" x14ac:dyDescent="0.35">
      <c r="Q117" s="130"/>
    </row>
    <row r="118" spans="17:17" s="55" customFormat="1" x14ac:dyDescent="0.35">
      <c r="Q118" s="130"/>
    </row>
    <row r="119" spans="17:17" s="55" customFormat="1" x14ac:dyDescent="0.35">
      <c r="Q119" s="130"/>
    </row>
    <row r="120" spans="17:17" s="55" customFormat="1" x14ac:dyDescent="0.35">
      <c r="Q120" s="130"/>
    </row>
    <row r="121" spans="17:17" s="55" customFormat="1" x14ac:dyDescent="0.35">
      <c r="Q121" s="130"/>
    </row>
    <row r="122" spans="17:17" s="55" customFormat="1" x14ac:dyDescent="0.35">
      <c r="Q122" s="130"/>
    </row>
    <row r="123" spans="17:17" s="55" customFormat="1" x14ac:dyDescent="0.35">
      <c r="Q123" s="130"/>
    </row>
    <row r="124" spans="17:17" s="55" customFormat="1" x14ac:dyDescent="0.35">
      <c r="Q124" s="130"/>
    </row>
    <row r="125" spans="17:17" s="55" customFormat="1" x14ac:dyDescent="0.35">
      <c r="Q125" s="130"/>
    </row>
    <row r="126" spans="17:17" s="55" customFormat="1" x14ac:dyDescent="0.35">
      <c r="Q126" s="130"/>
    </row>
    <row r="127" spans="17:17" s="55" customFormat="1" x14ac:dyDescent="0.35">
      <c r="Q127" s="130"/>
    </row>
    <row r="128" spans="17:17" s="55" customFormat="1" x14ac:dyDescent="0.35">
      <c r="Q128" s="130"/>
    </row>
    <row r="129" spans="17:17" s="55" customFormat="1" x14ac:dyDescent="0.35">
      <c r="Q129" s="130"/>
    </row>
    <row r="130" spans="17:17" s="55" customFormat="1" x14ac:dyDescent="0.35">
      <c r="Q130" s="130"/>
    </row>
    <row r="131" spans="17:17" s="55" customFormat="1" x14ac:dyDescent="0.35">
      <c r="Q131" s="130"/>
    </row>
    <row r="132" spans="17:17" s="55" customFormat="1" x14ac:dyDescent="0.35">
      <c r="Q132" s="130"/>
    </row>
    <row r="133" spans="17:17" s="55" customFormat="1" x14ac:dyDescent="0.35">
      <c r="Q133" s="130"/>
    </row>
    <row r="134" spans="17:17" s="55" customFormat="1" x14ac:dyDescent="0.35">
      <c r="Q134" s="130"/>
    </row>
    <row r="135" spans="17:17" s="55" customFormat="1" x14ac:dyDescent="0.35">
      <c r="Q135" s="130"/>
    </row>
    <row r="136" spans="17:17" s="55" customFormat="1" x14ac:dyDescent="0.35">
      <c r="Q136" s="130"/>
    </row>
    <row r="137" spans="17:17" s="55" customFormat="1" x14ac:dyDescent="0.35">
      <c r="Q137" s="130"/>
    </row>
    <row r="138" spans="17:17" s="55" customFormat="1" x14ac:dyDescent="0.35">
      <c r="Q138" s="130"/>
    </row>
    <row r="139" spans="17:17" s="55" customFormat="1" x14ac:dyDescent="0.35">
      <c r="Q139" s="130"/>
    </row>
    <row r="140" spans="17:17" s="55" customFormat="1" x14ac:dyDescent="0.35">
      <c r="Q140" s="130"/>
    </row>
    <row r="141" spans="17:17" s="55" customFormat="1" x14ac:dyDescent="0.35">
      <c r="Q141" s="130"/>
    </row>
    <row r="142" spans="17:17" s="55" customFormat="1" x14ac:dyDescent="0.35">
      <c r="Q142" s="130"/>
    </row>
    <row r="143" spans="17:17" s="55" customFormat="1" x14ac:dyDescent="0.35">
      <c r="Q143" s="130"/>
    </row>
    <row r="144" spans="17:17" s="55" customFormat="1" x14ac:dyDescent="0.35">
      <c r="Q144" s="130"/>
    </row>
    <row r="145" spans="17:17" s="55" customFormat="1" x14ac:dyDescent="0.35">
      <c r="Q145" s="130"/>
    </row>
    <row r="146" spans="17:17" s="55" customFormat="1" x14ac:dyDescent="0.35">
      <c r="Q146" s="130"/>
    </row>
    <row r="147" spans="17:17" s="55" customFormat="1" x14ac:dyDescent="0.35">
      <c r="Q147" s="130"/>
    </row>
    <row r="148" spans="17:17" s="55" customFormat="1" x14ac:dyDescent="0.35">
      <c r="Q148" s="130"/>
    </row>
    <row r="149" spans="17:17" s="55" customFormat="1" x14ac:dyDescent="0.35">
      <c r="Q149" s="130"/>
    </row>
    <row r="150" spans="17:17" s="55" customFormat="1" x14ac:dyDescent="0.35">
      <c r="Q150" s="130"/>
    </row>
    <row r="151" spans="17:17" s="55" customFormat="1" x14ac:dyDescent="0.35">
      <c r="Q151" s="130"/>
    </row>
    <row r="152" spans="17:17" s="55" customFormat="1" x14ac:dyDescent="0.35">
      <c r="Q152" s="130"/>
    </row>
    <row r="153" spans="17:17" s="55" customFormat="1" x14ac:dyDescent="0.35">
      <c r="Q153" s="130"/>
    </row>
    <row r="154" spans="17:17" s="55" customFormat="1" x14ac:dyDescent="0.35">
      <c r="Q154" s="130"/>
    </row>
    <row r="155" spans="17:17" s="55" customFormat="1" x14ac:dyDescent="0.35">
      <c r="Q155" s="130"/>
    </row>
    <row r="156" spans="17:17" s="55" customFormat="1" x14ac:dyDescent="0.35">
      <c r="Q156" s="130"/>
    </row>
    <row r="157" spans="17:17" s="55" customFormat="1" x14ac:dyDescent="0.35">
      <c r="Q157" s="130"/>
    </row>
    <row r="158" spans="17:17" s="55" customFormat="1" x14ac:dyDescent="0.35">
      <c r="Q158" s="130"/>
    </row>
    <row r="159" spans="17:17" s="55" customFormat="1" x14ac:dyDescent="0.35">
      <c r="Q159" s="130"/>
    </row>
    <row r="160" spans="17:17" s="55" customFormat="1" x14ac:dyDescent="0.35">
      <c r="Q160" s="130"/>
    </row>
    <row r="161" spans="17:17" s="55" customFormat="1" x14ac:dyDescent="0.35">
      <c r="Q161" s="130"/>
    </row>
    <row r="162" spans="17:17" s="55" customFormat="1" x14ac:dyDescent="0.35">
      <c r="Q162" s="130"/>
    </row>
    <row r="163" spans="17:17" s="55" customFormat="1" x14ac:dyDescent="0.35">
      <c r="Q163" s="130"/>
    </row>
    <row r="164" spans="17:17" s="55" customFormat="1" x14ac:dyDescent="0.35">
      <c r="Q164" s="130"/>
    </row>
    <row r="165" spans="17:17" s="55" customFormat="1" x14ac:dyDescent="0.35">
      <c r="Q165" s="130"/>
    </row>
    <row r="166" spans="17:17" s="55" customFormat="1" x14ac:dyDescent="0.35">
      <c r="Q166" s="130"/>
    </row>
    <row r="167" spans="17:17" s="55" customFormat="1" x14ac:dyDescent="0.35">
      <c r="Q167" s="130"/>
    </row>
    <row r="168" spans="17:17" s="55" customFormat="1" x14ac:dyDescent="0.35">
      <c r="Q168" s="130"/>
    </row>
    <row r="169" spans="17:17" s="55" customFormat="1" x14ac:dyDescent="0.35">
      <c r="Q169" s="130"/>
    </row>
    <row r="170" spans="17:17" s="55" customFormat="1" x14ac:dyDescent="0.35">
      <c r="Q170" s="130"/>
    </row>
    <row r="171" spans="17:17" s="55" customFormat="1" x14ac:dyDescent="0.35">
      <c r="Q171" s="130"/>
    </row>
    <row r="172" spans="17:17" s="55" customFormat="1" x14ac:dyDescent="0.35">
      <c r="Q172" s="130"/>
    </row>
    <row r="173" spans="17:17" s="55" customFormat="1" x14ac:dyDescent="0.35">
      <c r="Q173" s="130"/>
    </row>
    <row r="174" spans="17:17" s="55" customFormat="1" x14ac:dyDescent="0.35">
      <c r="Q174" s="130"/>
    </row>
    <row r="175" spans="17:17" s="55" customFormat="1" x14ac:dyDescent="0.35">
      <c r="Q175" s="130"/>
    </row>
    <row r="176" spans="17:17" s="55" customFormat="1" x14ac:dyDescent="0.35">
      <c r="Q176" s="130"/>
    </row>
    <row r="177" spans="17:17" s="55" customFormat="1" x14ac:dyDescent="0.35">
      <c r="Q177" s="130"/>
    </row>
    <row r="178" spans="17:17" s="55" customFormat="1" x14ac:dyDescent="0.35">
      <c r="Q178" s="130"/>
    </row>
    <row r="179" spans="17:17" s="55" customFormat="1" x14ac:dyDescent="0.35">
      <c r="Q179" s="130"/>
    </row>
    <row r="180" spans="17:17" s="55" customFormat="1" x14ac:dyDescent="0.35">
      <c r="Q180" s="130"/>
    </row>
    <row r="181" spans="17:17" s="55" customFormat="1" x14ac:dyDescent="0.35">
      <c r="Q181" s="130"/>
    </row>
    <row r="182" spans="17:17" s="55" customFormat="1" x14ac:dyDescent="0.35">
      <c r="Q182" s="130"/>
    </row>
    <row r="183" spans="17:17" s="55" customFormat="1" x14ac:dyDescent="0.35">
      <c r="Q183" s="130"/>
    </row>
    <row r="184" spans="17:17" s="55" customFormat="1" x14ac:dyDescent="0.35">
      <c r="Q184" s="130"/>
    </row>
    <row r="185" spans="17:17" s="55" customFormat="1" x14ac:dyDescent="0.35">
      <c r="Q185" s="130"/>
    </row>
    <row r="186" spans="17:17" s="55" customFormat="1" x14ac:dyDescent="0.35">
      <c r="Q186" s="130"/>
    </row>
    <row r="187" spans="17:17" s="55" customFormat="1" x14ac:dyDescent="0.35">
      <c r="Q187" s="130"/>
    </row>
    <row r="188" spans="17:17" s="55" customFormat="1" x14ac:dyDescent="0.35">
      <c r="Q188" s="130"/>
    </row>
    <row r="189" spans="17:17" s="55" customFormat="1" x14ac:dyDescent="0.35">
      <c r="Q189" s="130"/>
    </row>
    <row r="190" spans="17:17" s="55" customFormat="1" x14ac:dyDescent="0.35">
      <c r="Q190" s="130"/>
    </row>
    <row r="191" spans="17:17" s="55" customFormat="1" x14ac:dyDescent="0.35">
      <c r="Q191" s="130"/>
    </row>
    <row r="192" spans="17:17" s="55" customFormat="1" x14ac:dyDescent="0.35">
      <c r="Q192" s="130"/>
    </row>
    <row r="193" spans="17:17" s="55" customFormat="1" x14ac:dyDescent="0.35">
      <c r="Q193" s="130"/>
    </row>
    <row r="194" spans="17:17" s="55" customFormat="1" x14ac:dyDescent="0.35">
      <c r="Q194" s="130"/>
    </row>
    <row r="195" spans="17:17" s="55" customFormat="1" x14ac:dyDescent="0.35">
      <c r="Q195" s="130"/>
    </row>
    <row r="196" spans="17:17" s="55" customFormat="1" x14ac:dyDescent="0.35">
      <c r="Q196" s="130"/>
    </row>
    <row r="197" spans="17:17" s="55" customFormat="1" x14ac:dyDescent="0.35">
      <c r="Q197" s="130"/>
    </row>
    <row r="198" spans="17:17" s="55" customFormat="1" x14ac:dyDescent="0.35">
      <c r="Q198" s="130"/>
    </row>
    <row r="199" spans="17:17" s="55" customFormat="1" x14ac:dyDescent="0.35">
      <c r="Q199" s="130"/>
    </row>
    <row r="200" spans="17:17" s="55" customFormat="1" x14ac:dyDescent="0.35">
      <c r="Q200" s="130"/>
    </row>
    <row r="201" spans="17:17" s="55" customFormat="1" x14ac:dyDescent="0.35">
      <c r="Q201" s="130"/>
    </row>
    <row r="202" spans="17:17" s="55" customFormat="1" x14ac:dyDescent="0.35">
      <c r="Q202" s="130"/>
    </row>
    <row r="203" spans="17:17" s="55" customFormat="1" x14ac:dyDescent="0.35">
      <c r="Q203" s="130"/>
    </row>
    <row r="204" spans="17:17" s="55" customFormat="1" x14ac:dyDescent="0.35">
      <c r="Q204" s="130"/>
    </row>
    <row r="205" spans="17:17" s="55" customFormat="1" x14ac:dyDescent="0.35">
      <c r="Q205" s="130"/>
    </row>
    <row r="206" spans="17:17" s="55" customFormat="1" x14ac:dyDescent="0.35">
      <c r="Q206" s="130"/>
    </row>
    <row r="207" spans="17:17" s="55" customFormat="1" x14ac:dyDescent="0.35">
      <c r="Q207" s="130"/>
    </row>
    <row r="208" spans="17:17" s="55" customFormat="1" x14ac:dyDescent="0.35">
      <c r="Q208" s="130"/>
    </row>
    <row r="209" spans="17:17" s="55" customFormat="1" x14ac:dyDescent="0.35">
      <c r="Q209" s="130"/>
    </row>
    <row r="210" spans="17:17" s="55" customFormat="1" x14ac:dyDescent="0.35">
      <c r="Q210" s="130"/>
    </row>
    <row r="211" spans="17:17" s="55" customFormat="1" x14ac:dyDescent="0.35">
      <c r="Q211" s="130"/>
    </row>
    <row r="212" spans="17:17" s="55" customFormat="1" x14ac:dyDescent="0.35">
      <c r="Q212" s="130"/>
    </row>
    <row r="213" spans="17:17" s="55" customFormat="1" x14ac:dyDescent="0.35">
      <c r="Q213" s="130"/>
    </row>
    <row r="214" spans="17:17" s="55" customFormat="1" x14ac:dyDescent="0.35">
      <c r="Q214" s="130"/>
    </row>
    <row r="215" spans="17:17" s="55" customFormat="1" x14ac:dyDescent="0.35">
      <c r="Q215" s="130"/>
    </row>
    <row r="216" spans="17:17" s="55" customFormat="1" x14ac:dyDescent="0.35">
      <c r="Q216" s="130"/>
    </row>
    <row r="217" spans="17:17" s="55" customFormat="1" x14ac:dyDescent="0.35">
      <c r="Q217" s="130"/>
    </row>
    <row r="218" spans="17:17" s="55" customFormat="1" x14ac:dyDescent="0.35">
      <c r="Q218" s="130"/>
    </row>
    <row r="219" spans="17:17" s="55" customFormat="1" x14ac:dyDescent="0.35">
      <c r="Q219" s="130"/>
    </row>
    <row r="220" spans="17:17" s="55" customFormat="1" x14ac:dyDescent="0.35">
      <c r="Q220" s="130"/>
    </row>
    <row r="221" spans="17:17" s="55" customFormat="1" x14ac:dyDescent="0.35">
      <c r="Q221" s="130"/>
    </row>
    <row r="222" spans="17:17" s="55" customFormat="1" x14ac:dyDescent="0.35">
      <c r="Q222" s="130"/>
    </row>
    <row r="223" spans="17:17" s="55" customFormat="1" x14ac:dyDescent="0.35">
      <c r="Q223" s="130"/>
    </row>
    <row r="224" spans="17:17" s="55" customFormat="1" x14ac:dyDescent="0.35">
      <c r="Q224" s="130"/>
    </row>
    <row r="225" spans="17:17" s="55" customFormat="1" x14ac:dyDescent="0.35">
      <c r="Q225" s="130"/>
    </row>
    <row r="226" spans="17:17" s="55" customFormat="1" x14ac:dyDescent="0.35">
      <c r="Q226" s="130"/>
    </row>
    <row r="227" spans="17:17" s="55" customFormat="1" x14ac:dyDescent="0.35">
      <c r="Q227" s="130"/>
    </row>
    <row r="228" spans="17:17" s="55" customFormat="1" x14ac:dyDescent="0.35">
      <c r="Q228" s="130"/>
    </row>
    <row r="229" spans="17:17" s="55" customFormat="1" x14ac:dyDescent="0.35">
      <c r="Q229" s="130"/>
    </row>
    <row r="230" spans="17:17" s="55" customFormat="1" x14ac:dyDescent="0.35">
      <c r="Q230" s="130"/>
    </row>
    <row r="231" spans="17:17" s="55" customFormat="1" x14ac:dyDescent="0.35">
      <c r="Q231" s="130"/>
    </row>
    <row r="232" spans="17:17" s="55" customFormat="1" x14ac:dyDescent="0.35">
      <c r="Q232" s="130"/>
    </row>
    <row r="233" spans="17:17" s="55" customFormat="1" x14ac:dyDescent="0.35">
      <c r="Q233" s="130"/>
    </row>
    <row r="234" spans="17:17" s="55" customFormat="1" x14ac:dyDescent="0.35">
      <c r="Q234" s="130"/>
    </row>
    <row r="235" spans="17:17" s="55" customFormat="1" x14ac:dyDescent="0.35">
      <c r="Q235" s="130"/>
    </row>
    <row r="236" spans="17:17" s="55" customFormat="1" x14ac:dyDescent="0.35">
      <c r="Q236" s="130"/>
    </row>
    <row r="237" spans="17:17" s="55" customFormat="1" x14ac:dyDescent="0.35">
      <c r="Q237" s="130"/>
    </row>
    <row r="238" spans="17:17" s="55" customFormat="1" x14ac:dyDescent="0.35">
      <c r="Q238" s="130"/>
    </row>
    <row r="239" spans="17:17" s="55" customFormat="1" x14ac:dyDescent="0.35">
      <c r="Q239" s="130"/>
    </row>
    <row r="240" spans="17:17" s="55" customFormat="1" x14ac:dyDescent="0.35">
      <c r="Q240" s="130"/>
    </row>
    <row r="241" spans="17:17" s="55" customFormat="1" x14ac:dyDescent="0.35">
      <c r="Q241" s="130"/>
    </row>
    <row r="242" spans="17:17" s="55" customFormat="1" x14ac:dyDescent="0.35">
      <c r="Q242" s="130"/>
    </row>
    <row r="243" spans="17:17" s="55" customFormat="1" x14ac:dyDescent="0.35">
      <c r="Q243" s="130"/>
    </row>
    <row r="244" spans="17:17" s="55" customFormat="1" x14ac:dyDescent="0.35">
      <c r="Q244" s="130"/>
    </row>
    <row r="245" spans="17:17" s="55" customFormat="1" x14ac:dyDescent="0.35">
      <c r="Q245" s="130"/>
    </row>
    <row r="246" spans="17:17" s="55" customFormat="1" x14ac:dyDescent="0.35">
      <c r="Q246" s="130"/>
    </row>
    <row r="247" spans="17:17" s="55" customFormat="1" x14ac:dyDescent="0.35">
      <c r="Q247" s="130"/>
    </row>
    <row r="248" spans="17:17" s="55" customFormat="1" x14ac:dyDescent="0.35">
      <c r="Q248" s="130"/>
    </row>
    <row r="249" spans="17:17" s="55" customFormat="1" x14ac:dyDescent="0.35">
      <c r="Q249" s="130"/>
    </row>
    <row r="250" spans="17:17" s="55" customFormat="1" x14ac:dyDescent="0.35">
      <c r="Q250" s="130"/>
    </row>
    <row r="251" spans="17:17" s="55" customFormat="1" x14ac:dyDescent="0.35">
      <c r="Q251" s="130"/>
    </row>
    <row r="252" spans="17:17" s="55" customFormat="1" x14ac:dyDescent="0.35">
      <c r="Q252" s="130"/>
    </row>
    <row r="253" spans="17:17" s="55" customFormat="1" x14ac:dyDescent="0.35">
      <c r="Q253" s="130"/>
    </row>
    <row r="254" spans="17:17" s="55" customFormat="1" x14ac:dyDescent="0.35">
      <c r="Q254" s="130"/>
    </row>
    <row r="255" spans="17:17" s="55" customFormat="1" x14ac:dyDescent="0.35">
      <c r="Q255" s="130"/>
    </row>
    <row r="256" spans="17:17" s="55" customFormat="1" x14ac:dyDescent="0.35">
      <c r="Q256" s="130"/>
    </row>
    <row r="257" spans="17:17" s="55" customFormat="1" x14ac:dyDescent="0.35">
      <c r="Q257" s="130"/>
    </row>
    <row r="258" spans="17:17" s="55" customFormat="1" x14ac:dyDescent="0.35">
      <c r="Q258" s="130"/>
    </row>
    <row r="259" spans="17:17" s="55" customFormat="1" x14ac:dyDescent="0.35">
      <c r="Q259" s="130"/>
    </row>
    <row r="260" spans="17:17" s="55" customFormat="1" x14ac:dyDescent="0.35">
      <c r="Q260" s="130"/>
    </row>
    <row r="261" spans="17:17" s="55" customFormat="1" x14ac:dyDescent="0.35">
      <c r="Q261" s="130"/>
    </row>
    <row r="262" spans="17:17" s="55" customFormat="1" x14ac:dyDescent="0.35">
      <c r="Q262" s="130"/>
    </row>
    <row r="263" spans="17:17" s="55" customFormat="1" x14ac:dyDescent="0.35">
      <c r="Q263" s="130"/>
    </row>
    <row r="264" spans="17:17" s="55" customFormat="1" x14ac:dyDescent="0.35">
      <c r="Q264" s="130"/>
    </row>
    <row r="265" spans="17:17" s="55" customFormat="1" x14ac:dyDescent="0.35">
      <c r="Q265" s="130"/>
    </row>
    <row r="266" spans="17:17" s="55" customFormat="1" x14ac:dyDescent="0.35">
      <c r="Q266" s="130"/>
    </row>
    <row r="267" spans="17:17" s="55" customFormat="1" x14ac:dyDescent="0.35">
      <c r="Q267" s="130"/>
    </row>
    <row r="268" spans="17:17" s="55" customFormat="1" x14ac:dyDescent="0.35">
      <c r="Q268" s="130"/>
    </row>
    <row r="269" spans="17:17" s="55" customFormat="1" x14ac:dyDescent="0.35">
      <c r="Q269" s="130"/>
    </row>
    <row r="270" spans="17:17" s="55" customFormat="1" x14ac:dyDescent="0.35">
      <c r="Q270" s="130"/>
    </row>
    <row r="271" spans="17:17" s="55" customFormat="1" x14ac:dyDescent="0.35">
      <c r="Q271" s="130"/>
    </row>
    <row r="272" spans="17:17" s="55" customFormat="1" x14ac:dyDescent="0.35">
      <c r="Q272" s="130"/>
    </row>
    <row r="273" spans="17:17" s="55" customFormat="1" x14ac:dyDescent="0.35">
      <c r="Q273" s="130"/>
    </row>
    <row r="274" spans="17:17" s="55" customFormat="1" x14ac:dyDescent="0.35">
      <c r="Q274" s="130"/>
    </row>
    <row r="275" spans="17:17" s="55" customFormat="1" x14ac:dyDescent="0.35">
      <c r="Q275" s="130"/>
    </row>
    <row r="276" spans="17:17" s="55" customFormat="1" x14ac:dyDescent="0.35">
      <c r="Q276" s="130"/>
    </row>
    <row r="277" spans="17:17" s="55" customFormat="1" x14ac:dyDescent="0.35">
      <c r="Q277" s="130"/>
    </row>
    <row r="278" spans="17:17" s="55" customFormat="1" x14ac:dyDescent="0.35">
      <c r="Q278" s="130"/>
    </row>
    <row r="279" spans="17:17" s="55" customFormat="1" x14ac:dyDescent="0.35">
      <c r="Q279" s="130"/>
    </row>
    <row r="280" spans="17:17" s="55" customFormat="1" x14ac:dyDescent="0.35">
      <c r="Q280" s="130"/>
    </row>
    <row r="281" spans="17:17" s="55" customFormat="1" x14ac:dyDescent="0.35">
      <c r="Q281" s="130"/>
    </row>
    <row r="282" spans="17:17" s="55" customFormat="1" x14ac:dyDescent="0.35">
      <c r="Q282" s="130"/>
    </row>
    <row r="283" spans="17:17" s="55" customFormat="1" x14ac:dyDescent="0.35">
      <c r="Q283" s="130"/>
    </row>
    <row r="284" spans="17:17" s="55" customFormat="1" x14ac:dyDescent="0.35">
      <c r="Q284" s="130"/>
    </row>
    <row r="285" spans="17:17" s="55" customFormat="1" x14ac:dyDescent="0.35">
      <c r="Q285" s="130"/>
    </row>
    <row r="286" spans="17:17" s="55" customFormat="1" x14ac:dyDescent="0.35">
      <c r="Q286" s="130"/>
    </row>
    <row r="287" spans="17:17" s="55" customFormat="1" x14ac:dyDescent="0.35">
      <c r="Q287" s="130"/>
    </row>
    <row r="288" spans="17:17" s="55" customFormat="1" x14ac:dyDescent="0.35">
      <c r="Q288" s="130"/>
    </row>
    <row r="289" spans="17:17" s="55" customFormat="1" x14ac:dyDescent="0.35">
      <c r="Q289" s="130"/>
    </row>
    <row r="290" spans="17:17" s="55" customFormat="1" x14ac:dyDescent="0.35">
      <c r="Q290" s="130"/>
    </row>
    <row r="291" spans="17:17" s="55" customFormat="1" x14ac:dyDescent="0.35">
      <c r="Q291" s="130"/>
    </row>
    <row r="292" spans="17:17" s="55" customFormat="1" x14ac:dyDescent="0.35">
      <c r="Q292" s="130"/>
    </row>
    <row r="293" spans="17:17" s="55" customFormat="1" x14ac:dyDescent="0.35">
      <c r="Q293" s="130"/>
    </row>
    <row r="294" spans="17:17" s="55" customFormat="1" x14ac:dyDescent="0.35">
      <c r="Q294" s="130"/>
    </row>
    <row r="295" spans="17:17" s="55" customFormat="1" x14ac:dyDescent="0.35">
      <c r="Q295" s="130"/>
    </row>
    <row r="296" spans="17:17" s="55" customFormat="1" x14ac:dyDescent="0.35">
      <c r="Q296" s="130"/>
    </row>
    <row r="297" spans="17:17" s="55" customFormat="1" x14ac:dyDescent="0.35">
      <c r="Q297" s="130"/>
    </row>
    <row r="298" spans="17:17" s="55" customFormat="1" x14ac:dyDescent="0.35">
      <c r="Q298" s="130"/>
    </row>
    <row r="299" spans="17:17" s="55" customFormat="1" x14ac:dyDescent="0.35">
      <c r="Q299" s="130"/>
    </row>
    <row r="300" spans="17:17" s="55" customFormat="1" x14ac:dyDescent="0.35">
      <c r="Q300" s="130"/>
    </row>
    <row r="301" spans="17:17" s="55" customFormat="1" x14ac:dyDescent="0.35">
      <c r="Q301" s="130"/>
    </row>
    <row r="302" spans="17:17" s="55" customFormat="1" x14ac:dyDescent="0.35">
      <c r="Q302" s="130"/>
    </row>
    <row r="303" spans="17:17" s="55" customFormat="1" x14ac:dyDescent="0.35">
      <c r="Q303" s="130"/>
    </row>
    <row r="304" spans="17:17" s="55" customFormat="1" x14ac:dyDescent="0.35">
      <c r="Q304" s="130"/>
    </row>
    <row r="305" spans="17:17" s="55" customFormat="1" x14ac:dyDescent="0.35">
      <c r="Q305" s="130"/>
    </row>
    <row r="306" spans="17:17" s="55" customFormat="1" x14ac:dyDescent="0.35">
      <c r="Q306" s="130"/>
    </row>
    <row r="307" spans="17:17" s="55" customFormat="1" x14ac:dyDescent="0.35">
      <c r="Q307" s="130"/>
    </row>
    <row r="308" spans="17:17" s="55" customFormat="1" x14ac:dyDescent="0.35">
      <c r="Q308" s="130"/>
    </row>
    <row r="309" spans="17:17" s="55" customFormat="1" x14ac:dyDescent="0.35">
      <c r="Q309" s="130"/>
    </row>
    <row r="310" spans="17:17" s="55" customFormat="1" x14ac:dyDescent="0.35">
      <c r="Q310" s="130"/>
    </row>
    <row r="311" spans="17:17" s="55" customFormat="1" x14ac:dyDescent="0.35">
      <c r="Q311" s="130"/>
    </row>
    <row r="312" spans="17:17" s="55" customFormat="1" x14ac:dyDescent="0.35">
      <c r="Q312" s="130"/>
    </row>
    <row r="313" spans="17:17" s="55" customFormat="1" x14ac:dyDescent="0.35">
      <c r="Q313" s="130"/>
    </row>
    <row r="314" spans="17:17" s="55" customFormat="1" x14ac:dyDescent="0.35">
      <c r="Q314" s="130"/>
    </row>
    <row r="315" spans="17:17" s="55" customFormat="1" x14ac:dyDescent="0.35">
      <c r="Q315" s="130"/>
    </row>
    <row r="316" spans="17:17" s="55" customFormat="1" x14ac:dyDescent="0.35">
      <c r="Q316" s="130"/>
    </row>
    <row r="317" spans="17:17" s="55" customFormat="1" x14ac:dyDescent="0.35">
      <c r="Q317" s="130"/>
    </row>
    <row r="318" spans="17:17" s="55" customFormat="1" x14ac:dyDescent="0.35">
      <c r="Q318" s="130"/>
    </row>
    <row r="319" spans="17:17" s="55" customFormat="1" x14ac:dyDescent="0.35">
      <c r="Q319" s="130"/>
    </row>
    <row r="320" spans="17:17" s="55" customFormat="1" x14ac:dyDescent="0.35">
      <c r="Q320" s="130"/>
    </row>
    <row r="321" spans="17:17" s="55" customFormat="1" x14ac:dyDescent="0.35">
      <c r="Q321" s="130"/>
    </row>
    <row r="322" spans="17:17" s="55" customFormat="1" x14ac:dyDescent="0.35">
      <c r="Q322" s="130"/>
    </row>
    <row r="323" spans="17:17" s="55" customFormat="1" x14ac:dyDescent="0.35">
      <c r="Q323" s="130"/>
    </row>
    <row r="324" spans="17:17" s="55" customFormat="1" x14ac:dyDescent="0.35">
      <c r="Q324" s="130"/>
    </row>
    <row r="325" spans="17:17" s="55" customFormat="1" x14ac:dyDescent="0.35">
      <c r="Q325" s="130"/>
    </row>
    <row r="326" spans="17:17" s="55" customFormat="1" x14ac:dyDescent="0.35">
      <c r="Q326" s="130"/>
    </row>
    <row r="327" spans="17:17" s="55" customFormat="1" x14ac:dyDescent="0.35">
      <c r="Q327" s="130"/>
    </row>
    <row r="328" spans="17:17" s="55" customFormat="1" x14ac:dyDescent="0.35">
      <c r="Q328" s="130"/>
    </row>
    <row r="329" spans="17:17" s="55" customFormat="1" x14ac:dyDescent="0.35">
      <c r="Q329" s="130"/>
    </row>
    <row r="330" spans="17:17" s="55" customFormat="1" x14ac:dyDescent="0.35">
      <c r="Q330" s="130"/>
    </row>
    <row r="331" spans="17:17" s="55" customFormat="1" x14ac:dyDescent="0.35">
      <c r="Q331" s="130"/>
    </row>
    <row r="332" spans="17:17" s="55" customFormat="1" x14ac:dyDescent="0.35">
      <c r="Q332" s="130"/>
    </row>
    <row r="333" spans="17:17" s="55" customFormat="1" x14ac:dyDescent="0.35">
      <c r="Q333" s="130"/>
    </row>
    <row r="334" spans="17:17" s="55" customFormat="1" x14ac:dyDescent="0.35">
      <c r="Q334" s="130"/>
    </row>
    <row r="335" spans="17:17" s="55" customFormat="1" x14ac:dyDescent="0.35">
      <c r="Q335" s="130"/>
    </row>
    <row r="336" spans="17:17" s="55" customFormat="1" x14ac:dyDescent="0.35">
      <c r="Q336" s="130"/>
    </row>
    <row r="337" spans="17:17" s="55" customFormat="1" x14ac:dyDescent="0.35">
      <c r="Q337" s="130"/>
    </row>
    <row r="338" spans="17:17" s="55" customFormat="1" x14ac:dyDescent="0.35">
      <c r="Q338" s="130"/>
    </row>
    <row r="339" spans="17:17" s="55" customFormat="1" x14ac:dyDescent="0.35">
      <c r="Q339" s="130"/>
    </row>
    <row r="340" spans="17:17" s="55" customFormat="1" x14ac:dyDescent="0.35">
      <c r="Q340" s="130"/>
    </row>
    <row r="341" spans="17:17" s="55" customFormat="1" x14ac:dyDescent="0.35">
      <c r="Q341" s="130"/>
    </row>
    <row r="342" spans="17:17" s="55" customFormat="1" x14ac:dyDescent="0.35">
      <c r="Q342" s="130"/>
    </row>
    <row r="343" spans="17:17" s="55" customFormat="1" x14ac:dyDescent="0.35">
      <c r="Q343" s="130"/>
    </row>
    <row r="344" spans="17:17" s="55" customFormat="1" x14ac:dyDescent="0.35">
      <c r="Q344" s="130"/>
    </row>
    <row r="345" spans="17:17" s="55" customFormat="1" x14ac:dyDescent="0.35">
      <c r="Q345" s="130"/>
    </row>
    <row r="346" spans="17:17" s="55" customFormat="1" x14ac:dyDescent="0.35">
      <c r="Q346" s="130"/>
    </row>
    <row r="347" spans="17:17" s="55" customFormat="1" x14ac:dyDescent="0.35">
      <c r="Q347" s="130"/>
    </row>
    <row r="348" spans="17:17" s="55" customFormat="1" x14ac:dyDescent="0.35">
      <c r="Q348" s="130"/>
    </row>
    <row r="349" spans="17:17" s="55" customFormat="1" x14ac:dyDescent="0.35">
      <c r="Q349" s="130"/>
    </row>
    <row r="350" spans="17:17" s="55" customFormat="1" x14ac:dyDescent="0.35">
      <c r="Q350" s="130"/>
    </row>
    <row r="351" spans="17:17" s="55" customFormat="1" x14ac:dyDescent="0.35">
      <c r="Q351" s="130"/>
    </row>
    <row r="352" spans="17:17" s="55" customFormat="1" x14ac:dyDescent="0.35">
      <c r="Q352" s="130"/>
    </row>
    <row r="353" spans="17:17" s="55" customFormat="1" x14ac:dyDescent="0.35">
      <c r="Q353" s="130"/>
    </row>
    <row r="354" spans="17:17" s="55" customFormat="1" x14ac:dyDescent="0.35">
      <c r="Q354" s="130"/>
    </row>
    <row r="355" spans="17:17" s="55" customFormat="1" x14ac:dyDescent="0.35">
      <c r="Q355" s="130"/>
    </row>
    <row r="356" spans="17:17" s="55" customFormat="1" x14ac:dyDescent="0.35">
      <c r="Q356" s="130"/>
    </row>
    <row r="357" spans="17:17" s="55" customFormat="1" x14ac:dyDescent="0.35">
      <c r="Q357" s="130"/>
    </row>
    <row r="358" spans="17:17" s="55" customFormat="1" x14ac:dyDescent="0.35">
      <c r="Q358" s="130"/>
    </row>
    <row r="359" spans="17:17" s="55" customFormat="1" x14ac:dyDescent="0.35">
      <c r="Q359" s="130"/>
    </row>
    <row r="360" spans="17:17" s="55" customFormat="1" x14ac:dyDescent="0.35">
      <c r="Q360" s="130"/>
    </row>
    <row r="361" spans="17:17" s="55" customFormat="1" x14ac:dyDescent="0.35">
      <c r="Q361" s="130"/>
    </row>
    <row r="362" spans="17:17" s="55" customFormat="1" x14ac:dyDescent="0.35">
      <c r="Q362" s="130"/>
    </row>
    <row r="363" spans="17:17" s="55" customFormat="1" x14ac:dyDescent="0.35">
      <c r="Q363" s="130"/>
    </row>
    <row r="364" spans="17:17" s="55" customFormat="1" x14ac:dyDescent="0.35">
      <c r="Q364" s="130"/>
    </row>
    <row r="365" spans="17:17" s="55" customFormat="1" x14ac:dyDescent="0.35">
      <c r="Q365" s="130"/>
    </row>
    <row r="366" spans="17:17" s="55" customFormat="1" x14ac:dyDescent="0.35">
      <c r="Q366" s="130"/>
    </row>
    <row r="367" spans="17:17" s="55" customFormat="1" x14ac:dyDescent="0.35">
      <c r="Q367" s="130"/>
    </row>
    <row r="368" spans="17:17" s="55" customFormat="1" x14ac:dyDescent="0.35">
      <c r="Q368" s="130"/>
    </row>
    <row r="369" spans="17:17" s="55" customFormat="1" x14ac:dyDescent="0.35">
      <c r="Q369" s="130"/>
    </row>
    <row r="370" spans="17:17" s="55" customFormat="1" x14ac:dyDescent="0.35">
      <c r="Q370" s="130"/>
    </row>
    <row r="371" spans="17:17" s="55" customFormat="1" x14ac:dyDescent="0.35">
      <c r="Q371" s="130"/>
    </row>
    <row r="372" spans="17:17" s="55" customFormat="1" x14ac:dyDescent="0.35">
      <c r="Q372" s="130"/>
    </row>
    <row r="373" spans="17:17" s="55" customFormat="1" x14ac:dyDescent="0.35">
      <c r="Q373" s="130"/>
    </row>
    <row r="374" spans="17:17" s="55" customFormat="1" x14ac:dyDescent="0.35">
      <c r="Q374" s="130"/>
    </row>
    <row r="375" spans="17:17" s="55" customFormat="1" x14ac:dyDescent="0.35">
      <c r="Q375" s="130"/>
    </row>
    <row r="376" spans="17:17" s="55" customFormat="1" x14ac:dyDescent="0.35">
      <c r="Q376" s="130"/>
    </row>
    <row r="377" spans="17:17" s="55" customFormat="1" x14ac:dyDescent="0.35">
      <c r="Q377" s="130"/>
    </row>
    <row r="378" spans="17:17" s="55" customFormat="1" x14ac:dyDescent="0.35">
      <c r="Q378" s="130"/>
    </row>
    <row r="379" spans="17:17" s="55" customFormat="1" x14ac:dyDescent="0.35">
      <c r="Q379" s="130"/>
    </row>
    <row r="380" spans="17:17" s="55" customFormat="1" x14ac:dyDescent="0.35">
      <c r="Q380" s="130"/>
    </row>
    <row r="381" spans="17:17" s="55" customFormat="1" x14ac:dyDescent="0.35">
      <c r="Q381" s="130"/>
    </row>
    <row r="382" spans="17:17" s="55" customFormat="1" x14ac:dyDescent="0.35">
      <c r="Q382" s="130"/>
    </row>
    <row r="383" spans="17:17" s="55" customFormat="1" x14ac:dyDescent="0.35">
      <c r="Q383" s="130"/>
    </row>
    <row r="384" spans="17:17" s="55" customFormat="1" x14ac:dyDescent="0.35">
      <c r="Q384" s="130"/>
    </row>
    <row r="385" spans="17:17" s="55" customFormat="1" x14ac:dyDescent="0.35">
      <c r="Q385" s="130"/>
    </row>
    <row r="386" spans="17:17" s="55" customFormat="1" x14ac:dyDescent="0.35">
      <c r="Q386" s="130"/>
    </row>
    <row r="387" spans="17:17" s="55" customFormat="1" x14ac:dyDescent="0.35">
      <c r="Q387" s="130"/>
    </row>
    <row r="388" spans="17:17" s="55" customFormat="1" x14ac:dyDescent="0.35">
      <c r="Q388" s="130"/>
    </row>
    <row r="389" spans="17:17" s="55" customFormat="1" x14ac:dyDescent="0.35">
      <c r="Q389" s="130"/>
    </row>
    <row r="390" spans="17:17" s="55" customFormat="1" x14ac:dyDescent="0.35">
      <c r="Q390" s="130"/>
    </row>
    <row r="391" spans="17:17" s="55" customFormat="1" x14ac:dyDescent="0.35">
      <c r="Q391" s="130"/>
    </row>
    <row r="392" spans="17:17" s="55" customFormat="1" x14ac:dyDescent="0.35">
      <c r="Q392" s="130"/>
    </row>
    <row r="393" spans="17:17" s="55" customFormat="1" x14ac:dyDescent="0.35">
      <c r="Q393" s="130"/>
    </row>
    <row r="394" spans="17:17" s="55" customFormat="1" x14ac:dyDescent="0.35">
      <c r="Q394" s="130"/>
    </row>
    <row r="395" spans="17:17" s="55" customFormat="1" x14ac:dyDescent="0.35">
      <c r="Q395" s="130"/>
    </row>
    <row r="396" spans="17:17" s="55" customFormat="1" x14ac:dyDescent="0.35">
      <c r="Q396" s="130"/>
    </row>
    <row r="397" spans="17:17" s="55" customFormat="1" x14ac:dyDescent="0.35">
      <c r="Q397" s="130"/>
    </row>
    <row r="398" spans="17:17" s="55" customFormat="1" x14ac:dyDescent="0.35">
      <c r="Q398" s="130"/>
    </row>
    <row r="399" spans="17:17" s="55" customFormat="1" x14ac:dyDescent="0.35">
      <c r="Q399" s="130"/>
    </row>
    <row r="400" spans="17:17" s="55" customFormat="1" x14ac:dyDescent="0.35">
      <c r="Q400" s="130"/>
    </row>
    <row r="401" spans="17:17" s="55" customFormat="1" x14ac:dyDescent="0.35">
      <c r="Q401" s="130"/>
    </row>
    <row r="402" spans="17:17" s="55" customFormat="1" x14ac:dyDescent="0.35">
      <c r="Q402" s="130"/>
    </row>
    <row r="403" spans="17:17" s="55" customFormat="1" x14ac:dyDescent="0.35">
      <c r="Q403" s="130"/>
    </row>
    <row r="404" spans="17:17" s="55" customFormat="1" x14ac:dyDescent="0.35">
      <c r="Q404" s="130"/>
    </row>
    <row r="405" spans="17:17" s="55" customFormat="1" x14ac:dyDescent="0.35">
      <c r="Q405" s="130"/>
    </row>
    <row r="406" spans="17:17" s="55" customFormat="1" x14ac:dyDescent="0.35">
      <c r="Q406" s="130"/>
    </row>
    <row r="407" spans="17:17" s="55" customFormat="1" x14ac:dyDescent="0.35">
      <c r="Q407" s="130"/>
    </row>
    <row r="408" spans="17:17" s="55" customFormat="1" x14ac:dyDescent="0.35">
      <c r="Q408" s="130"/>
    </row>
    <row r="409" spans="17:17" s="55" customFormat="1" x14ac:dyDescent="0.35">
      <c r="Q409" s="130"/>
    </row>
    <row r="410" spans="17:17" s="55" customFormat="1" x14ac:dyDescent="0.35">
      <c r="Q410" s="130"/>
    </row>
    <row r="411" spans="17:17" s="55" customFormat="1" x14ac:dyDescent="0.35">
      <c r="Q411" s="130"/>
    </row>
    <row r="412" spans="17:17" s="55" customFormat="1" x14ac:dyDescent="0.35">
      <c r="Q412" s="130"/>
    </row>
    <row r="413" spans="17:17" s="55" customFormat="1" x14ac:dyDescent="0.35">
      <c r="Q413" s="130"/>
    </row>
    <row r="414" spans="17:17" s="55" customFormat="1" x14ac:dyDescent="0.35">
      <c r="Q414" s="130"/>
    </row>
    <row r="415" spans="17:17" s="55" customFormat="1" x14ac:dyDescent="0.35">
      <c r="Q415" s="130"/>
    </row>
    <row r="416" spans="17:17" s="55" customFormat="1" x14ac:dyDescent="0.35">
      <c r="Q416" s="130"/>
    </row>
    <row r="417" spans="17:17" s="55" customFormat="1" x14ac:dyDescent="0.35">
      <c r="Q417" s="130"/>
    </row>
    <row r="418" spans="17:17" s="55" customFormat="1" x14ac:dyDescent="0.35">
      <c r="Q418" s="130"/>
    </row>
    <row r="419" spans="17:17" s="55" customFormat="1" x14ac:dyDescent="0.35">
      <c r="Q419" s="130"/>
    </row>
    <row r="420" spans="17:17" s="55" customFormat="1" x14ac:dyDescent="0.35">
      <c r="Q420" s="130"/>
    </row>
    <row r="421" spans="17:17" s="55" customFormat="1" x14ac:dyDescent="0.35">
      <c r="Q421" s="130"/>
    </row>
    <row r="422" spans="17:17" s="55" customFormat="1" x14ac:dyDescent="0.35">
      <c r="Q422" s="130"/>
    </row>
    <row r="423" spans="17:17" s="55" customFormat="1" x14ac:dyDescent="0.35">
      <c r="Q423" s="130"/>
    </row>
    <row r="424" spans="17:17" s="55" customFormat="1" x14ac:dyDescent="0.35">
      <c r="Q424" s="130"/>
    </row>
    <row r="425" spans="17:17" s="55" customFormat="1" x14ac:dyDescent="0.35">
      <c r="Q425" s="130"/>
    </row>
    <row r="426" spans="17:17" s="55" customFormat="1" x14ac:dyDescent="0.35">
      <c r="Q426" s="130"/>
    </row>
    <row r="427" spans="17:17" s="55" customFormat="1" x14ac:dyDescent="0.35">
      <c r="Q427" s="130"/>
    </row>
    <row r="428" spans="17:17" s="55" customFormat="1" x14ac:dyDescent="0.35">
      <c r="Q428" s="130"/>
    </row>
    <row r="429" spans="17:17" s="55" customFormat="1" x14ac:dyDescent="0.35">
      <c r="Q429" s="130"/>
    </row>
    <row r="430" spans="17:17" s="55" customFormat="1" x14ac:dyDescent="0.35">
      <c r="Q430" s="130"/>
    </row>
    <row r="431" spans="17:17" s="55" customFormat="1" x14ac:dyDescent="0.35">
      <c r="Q431" s="130"/>
    </row>
    <row r="432" spans="17:17" s="55" customFormat="1" x14ac:dyDescent="0.35">
      <c r="Q432" s="130"/>
    </row>
    <row r="433" spans="17:17" s="55" customFormat="1" x14ac:dyDescent="0.35">
      <c r="Q433" s="130"/>
    </row>
    <row r="434" spans="17:17" s="55" customFormat="1" x14ac:dyDescent="0.35">
      <c r="Q434" s="130"/>
    </row>
    <row r="435" spans="17:17" s="55" customFormat="1" x14ac:dyDescent="0.35">
      <c r="Q435" s="130"/>
    </row>
    <row r="436" spans="17:17" s="55" customFormat="1" x14ac:dyDescent="0.35">
      <c r="Q436" s="130"/>
    </row>
    <row r="437" spans="17:17" s="55" customFormat="1" x14ac:dyDescent="0.35">
      <c r="Q437" s="130"/>
    </row>
    <row r="438" spans="17:17" s="55" customFormat="1" x14ac:dyDescent="0.35">
      <c r="Q438" s="130"/>
    </row>
    <row r="439" spans="17:17" s="55" customFormat="1" x14ac:dyDescent="0.35">
      <c r="Q439" s="130"/>
    </row>
    <row r="440" spans="17:17" s="55" customFormat="1" x14ac:dyDescent="0.35">
      <c r="Q440" s="130"/>
    </row>
    <row r="441" spans="17:17" s="55" customFormat="1" x14ac:dyDescent="0.35">
      <c r="Q441" s="130"/>
    </row>
    <row r="442" spans="17:17" s="55" customFormat="1" x14ac:dyDescent="0.35">
      <c r="Q442" s="130"/>
    </row>
    <row r="443" spans="17:17" s="55" customFormat="1" x14ac:dyDescent="0.35">
      <c r="Q443" s="130"/>
    </row>
    <row r="444" spans="17:17" s="55" customFormat="1" x14ac:dyDescent="0.35">
      <c r="Q444" s="130"/>
    </row>
    <row r="445" spans="17:17" s="55" customFormat="1" x14ac:dyDescent="0.35">
      <c r="Q445" s="130"/>
    </row>
    <row r="446" spans="17:17" s="55" customFormat="1" x14ac:dyDescent="0.35">
      <c r="Q446" s="130"/>
    </row>
    <row r="447" spans="17:17" s="55" customFormat="1" x14ac:dyDescent="0.35">
      <c r="Q447" s="130"/>
    </row>
    <row r="448" spans="17:17" s="55" customFormat="1" x14ac:dyDescent="0.35">
      <c r="Q448" s="130"/>
    </row>
    <row r="449" spans="17:17" s="55" customFormat="1" x14ac:dyDescent="0.35">
      <c r="Q449" s="130"/>
    </row>
    <row r="450" spans="17:17" s="55" customFormat="1" x14ac:dyDescent="0.35">
      <c r="Q450" s="130"/>
    </row>
    <row r="451" spans="17:17" s="55" customFormat="1" x14ac:dyDescent="0.35">
      <c r="Q451" s="130"/>
    </row>
    <row r="452" spans="17:17" s="55" customFormat="1" x14ac:dyDescent="0.35">
      <c r="Q452" s="130"/>
    </row>
    <row r="453" spans="17:17" s="55" customFormat="1" x14ac:dyDescent="0.35">
      <c r="Q453" s="130"/>
    </row>
    <row r="454" spans="17:17" s="55" customFormat="1" x14ac:dyDescent="0.35">
      <c r="Q454" s="130"/>
    </row>
    <row r="455" spans="17:17" s="55" customFormat="1" x14ac:dyDescent="0.35">
      <c r="Q455" s="130"/>
    </row>
    <row r="456" spans="17:17" s="55" customFormat="1" x14ac:dyDescent="0.35">
      <c r="Q456" s="130"/>
    </row>
    <row r="457" spans="17:17" s="55" customFormat="1" x14ac:dyDescent="0.35">
      <c r="Q457" s="130"/>
    </row>
    <row r="458" spans="17:17" s="55" customFormat="1" x14ac:dyDescent="0.35">
      <c r="Q458" s="130"/>
    </row>
    <row r="459" spans="17:17" s="55" customFormat="1" x14ac:dyDescent="0.35">
      <c r="Q459" s="130"/>
    </row>
    <row r="460" spans="17:17" s="55" customFormat="1" x14ac:dyDescent="0.35">
      <c r="Q460" s="130"/>
    </row>
    <row r="461" spans="17:17" s="55" customFormat="1" x14ac:dyDescent="0.35">
      <c r="Q461" s="130"/>
    </row>
    <row r="462" spans="17:17" s="55" customFormat="1" x14ac:dyDescent="0.35">
      <c r="Q462" s="130"/>
    </row>
    <row r="463" spans="17:17" s="55" customFormat="1" x14ac:dyDescent="0.35">
      <c r="Q463" s="130"/>
    </row>
    <row r="464" spans="17:17" s="55" customFormat="1" x14ac:dyDescent="0.35">
      <c r="Q464" s="130"/>
    </row>
    <row r="465" spans="17:17" s="55" customFormat="1" x14ac:dyDescent="0.35">
      <c r="Q465" s="130"/>
    </row>
    <row r="466" spans="17:17" s="55" customFormat="1" x14ac:dyDescent="0.35">
      <c r="Q466" s="130"/>
    </row>
    <row r="467" spans="17:17" s="55" customFormat="1" x14ac:dyDescent="0.35">
      <c r="Q467" s="130"/>
    </row>
    <row r="468" spans="17:17" s="55" customFormat="1" x14ac:dyDescent="0.35">
      <c r="Q468" s="130"/>
    </row>
    <row r="469" spans="17:17" s="55" customFormat="1" x14ac:dyDescent="0.35">
      <c r="Q469" s="130"/>
    </row>
    <row r="470" spans="17:17" s="55" customFormat="1" x14ac:dyDescent="0.35">
      <c r="Q470" s="130"/>
    </row>
    <row r="471" spans="17:17" s="55" customFormat="1" x14ac:dyDescent="0.35">
      <c r="Q471" s="130"/>
    </row>
    <row r="472" spans="17:17" s="55" customFormat="1" x14ac:dyDescent="0.35">
      <c r="Q472" s="130"/>
    </row>
    <row r="473" spans="17:17" s="55" customFormat="1" x14ac:dyDescent="0.35">
      <c r="Q473" s="130"/>
    </row>
    <row r="474" spans="17:17" s="55" customFormat="1" x14ac:dyDescent="0.35">
      <c r="Q474" s="130"/>
    </row>
    <row r="475" spans="17:17" s="55" customFormat="1" x14ac:dyDescent="0.35">
      <c r="Q475" s="130"/>
    </row>
    <row r="476" spans="17:17" s="55" customFormat="1" x14ac:dyDescent="0.35">
      <c r="Q476" s="130"/>
    </row>
    <row r="477" spans="17:17" s="55" customFormat="1" x14ac:dyDescent="0.35">
      <c r="Q477" s="130"/>
    </row>
    <row r="478" spans="17:17" s="55" customFormat="1" x14ac:dyDescent="0.35">
      <c r="Q478" s="130"/>
    </row>
    <row r="479" spans="17:17" s="55" customFormat="1" x14ac:dyDescent="0.35">
      <c r="Q479" s="130"/>
    </row>
    <row r="480" spans="17:17" s="55" customFormat="1" x14ac:dyDescent="0.35">
      <c r="Q480" s="130"/>
    </row>
    <row r="481" spans="17:17" s="55" customFormat="1" x14ac:dyDescent="0.35">
      <c r="Q481" s="130"/>
    </row>
    <row r="482" spans="17:17" s="55" customFormat="1" x14ac:dyDescent="0.35">
      <c r="Q482" s="130"/>
    </row>
    <row r="483" spans="17:17" s="55" customFormat="1" x14ac:dyDescent="0.35">
      <c r="Q483" s="130"/>
    </row>
    <row r="484" spans="17:17" s="55" customFormat="1" x14ac:dyDescent="0.35">
      <c r="Q484" s="130"/>
    </row>
    <row r="485" spans="17:17" s="55" customFormat="1" x14ac:dyDescent="0.35">
      <c r="Q485" s="130"/>
    </row>
    <row r="486" spans="17:17" s="55" customFormat="1" x14ac:dyDescent="0.35">
      <c r="Q486" s="130"/>
    </row>
    <row r="487" spans="17:17" s="55" customFormat="1" x14ac:dyDescent="0.35">
      <c r="Q487" s="130"/>
    </row>
    <row r="488" spans="17:17" s="55" customFormat="1" x14ac:dyDescent="0.35">
      <c r="Q488" s="130"/>
    </row>
    <row r="489" spans="17:17" s="55" customFormat="1" x14ac:dyDescent="0.35">
      <c r="Q489" s="130"/>
    </row>
    <row r="490" spans="17:17" s="55" customFormat="1" x14ac:dyDescent="0.35">
      <c r="Q490" s="130"/>
    </row>
    <row r="491" spans="17:17" s="55" customFormat="1" x14ac:dyDescent="0.35">
      <c r="Q491" s="130"/>
    </row>
    <row r="492" spans="17:17" s="55" customFormat="1" x14ac:dyDescent="0.35">
      <c r="Q492" s="130"/>
    </row>
    <row r="493" spans="17:17" s="55" customFormat="1" x14ac:dyDescent="0.35">
      <c r="Q493" s="130"/>
    </row>
    <row r="494" spans="17:17" s="55" customFormat="1" x14ac:dyDescent="0.35">
      <c r="Q494" s="130"/>
    </row>
    <row r="495" spans="17:17" s="55" customFormat="1" x14ac:dyDescent="0.35">
      <c r="Q495" s="130"/>
    </row>
    <row r="496" spans="17:17" s="55" customFormat="1" x14ac:dyDescent="0.35">
      <c r="Q496" s="130"/>
    </row>
    <row r="497" spans="17:17" s="55" customFormat="1" x14ac:dyDescent="0.35">
      <c r="Q497" s="130"/>
    </row>
    <row r="498" spans="17:17" s="55" customFormat="1" x14ac:dyDescent="0.35">
      <c r="Q498" s="130"/>
    </row>
    <row r="499" spans="17:17" s="55" customFormat="1" x14ac:dyDescent="0.35">
      <c r="Q499" s="130"/>
    </row>
    <row r="500" spans="17:17" s="55" customFormat="1" x14ac:dyDescent="0.35">
      <c r="Q500" s="130"/>
    </row>
    <row r="501" spans="17:17" s="55" customFormat="1" x14ac:dyDescent="0.35">
      <c r="Q501" s="130"/>
    </row>
    <row r="502" spans="17:17" s="55" customFormat="1" x14ac:dyDescent="0.35">
      <c r="Q502" s="130"/>
    </row>
    <row r="503" spans="17:17" s="55" customFormat="1" x14ac:dyDescent="0.35">
      <c r="Q503" s="130"/>
    </row>
    <row r="504" spans="17:17" s="55" customFormat="1" x14ac:dyDescent="0.35">
      <c r="Q504" s="130"/>
    </row>
    <row r="505" spans="17:17" s="55" customFormat="1" x14ac:dyDescent="0.35">
      <c r="Q505" s="130"/>
    </row>
    <row r="506" spans="17:17" s="55" customFormat="1" x14ac:dyDescent="0.35">
      <c r="Q506" s="130"/>
    </row>
    <row r="507" spans="17:17" s="55" customFormat="1" x14ac:dyDescent="0.35">
      <c r="Q507" s="130"/>
    </row>
    <row r="508" spans="17:17" s="55" customFormat="1" x14ac:dyDescent="0.35">
      <c r="Q508" s="130"/>
    </row>
    <row r="509" spans="17:17" s="55" customFormat="1" x14ac:dyDescent="0.35">
      <c r="Q509" s="130"/>
    </row>
    <row r="510" spans="17:17" s="55" customFormat="1" x14ac:dyDescent="0.35">
      <c r="Q510" s="130"/>
    </row>
    <row r="511" spans="17:17" s="55" customFormat="1" x14ac:dyDescent="0.35">
      <c r="Q511" s="130"/>
    </row>
    <row r="512" spans="17:17" s="55" customFormat="1" x14ac:dyDescent="0.35">
      <c r="Q512" s="130"/>
    </row>
    <row r="513" spans="17:17" s="55" customFormat="1" x14ac:dyDescent="0.35">
      <c r="Q513" s="130"/>
    </row>
    <row r="514" spans="17:17" s="55" customFormat="1" x14ac:dyDescent="0.35">
      <c r="Q514" s="130"/>
    </row>
    <row r="515" spans="17:17" s="55" customFormat="1" x14ac:dyDescent="0.35">
      <c r="Q515" s="130"/>
    </row>
    <row r="516" spans="17:17" s="55" customFormat="1" x14ac:dyDescent="0.35">
      <c r="Q516" s="130"/>
    </row>
    <row r="517" spans="17:17" s="55" customFormat="1" x14ac:dyDescent="0.35">
      <c r="Q517" s="130"/>
    </row>
    <row r="518" spans="17:17" s="55" customFormat="1" x14ac:dyDescent="0.35">
      <c r="Q518" s="130"/>
    </row>
    <row r="519" spans="17:17" s="55" customFormat="1" x14ac:dyDescent="0.35">
      <c r="Q519" s="130"/>
    </row>
    <row r="520" spans="17:17" s="55" customFormat="1" x14ac:dyDescent="0.35">
      <c r="Q520" s="130"/>
    </row>
    <row r="521" spans="17:17" s="55" customFormat="1" x14ac:dyDescent="0.35">
      <c r="Q521" s="130"/>
    </row>
    <row r="522" spans="17:17" s="55" customFormat="1" x14ac:dyDescent="0.35">
      <c r="Q522" s="130"/>
    </row>
    <row r="523" spans="17:17" s="55" customFormat="1" x14ac:dyDescent="0.35">
      <c r="Q523" s="130"/>
    </row>
    <row r="524" spans="17:17" s="55" customFormat="1" x14ac:dyDescent="0.35">
      <c r="Q524" s="130"/>
    </row>
    <row r="525" spans="17:17" s="55" customFormat="1" x14ac:dyDescent="0.35">
      <c r="Q525" s="130"/>
    </row>
    <row r="526" spans="17:17" s="55" customFormat="1" x14ac:dyDescent="0.35">
      <c r="Q526" s="130"/>
    </row>
    <row r="527" spans="17:17" s="55" customFormat="1" x14ac:dyDescent="0.35">
      <c r="Q527" s="130"/>
    </row>
    <row r="528" spans="17:17" s="55" customFormat="1" x14ac:dyDescent="0.35">
      <c r="Q528" s="130"/>
    </row>
    <row r="529" spans="17:17" s="55" customFormat="1" x14ac:dyDescent="0.35">
      <c r="Q529" s="130"/>
    </row>
    <row r="530" spans="17:17" s="55" customFormat="1" x14ac:dyDescent="0.35">
      <c r="Q530" s="130"/>
    </row>
    <row r="531" spans="17:17" s="55" customFormat="1" x14ac:dyDescent="0.35">
      <c r="Q531" s="130"/>
    </row>
    <row r="532" spans="17:17" s="55" customFormat="1" x14ac:dyDescent="0.35">
      <c r="Q532" s="130"/>
    </row>
    <row r="533" spans="17:17" s="55" customFormat="1" x14ac:dyDescent="0.35">
      <c r="Q533" s="130"/>
    </row>
    <row r="534" spans="17:17" s="55" customFormat="1" x14ac:dyDescent="0.35">
      <c r="Q534" s="130"/>
    </row>
    <row r="535" spans="17:17" s="55" customFormat="1" x14ac:dyDescent="0.35">
      <c r="Q535" s="130"/>
    </row>
    <row r="536" spans="17:17" s="55" customFormat="1" x14ac:dyDescent="0.35">
      <c r="Q536" s="130"/>
    </row>
    <row r="537" spans="17:17" s="55" customFormat="1" x14ac:dyDescent="0.35">
      <c r="Q537" s="130"/>
    </row>
    <row r="538" spans="17:17" s="55" customFormat="1" x14ac:dyDescent="0.35">
      <c r="Q538" s="130"/>
    </row>
    <row r="539" spans="17:17" s="55" customFormat="1" x14ac:dyDescent="0.35">
      <c r="Q539" s="130"/>
    </row>
    <row r="540" spans="17:17" s="55" customFormat="1" x14ac:dyDescent="0.35">
      <c r="Q540" s="130"/>
    </row>
    <row r="541" spans="17:17" s="55" customFormat="1" x14ac:dyDescent="0.35">
      <c r="Q541" s="130"/>
    </row>
    <row r="542" spans="17:17" s="55" customFormat="1" x14ac:dyDescent="0.35">
      <c r="Q542" s="130"/>
    </row>
    <row r="543" spans="17:17" s="55" customFormat="1" x14ac:dyDescent="0.35">
      <c r="Q543" s="130"/>
    </row>
    <row r="544" spans="17:17" s="55" customFormat="1" x14ac:dyDescent="0.35">
      <c r="Q544" s="130"/>
    </row>
    <row r="545" spans="17:17" s="55" customFormat="1" x14ac:dyDescent="0.35">
      <c r="Q545" s="130"/>
    </row>
    <row r="546" spans="17:17" s="55" customFormat="1" x14ac:dyDescent="0.35">
      <c r="Q546" s="130"/>
    </row>
    <row r="547" spans="17:17" s="55" customFormat="1" x14ac:dyDescent="0.35">
      <c r="Q547" s="130"/>
    </row>
    <row r="548" spans="17:17" s="55" customFormat="1" x14ac:dyDescent="0.35">
      <c r="Q548" s="130"/>
    </row>
    <row r="549" spans="17:17" s="55" customFormat="1" x14ac:dyDescent="0.35">
      <c r="Q549" s="130"/>
    </row>
    <row r="550" spans="17:17" s="55" customFormat="1" x14ac:dyDescent="0.35">
      <c r="Q550" s="130"/>
    </row>
    <row r="551" spans="17:17" s="55" customFormat="1" x14ac:dyDescent="0.35">
      <c r="Q551" s="130"/>
    </row>
    <row r="552" spans="17:17" s="55" customFormat="1" x14ac:dyDescent="0.35">
      <c r="Q552" s="130"/>
    </row>
    <row r="553" spans="17:17" s="55" customFormat="1" x14ac:dyDescent="0.35">
      <c r="Q553" s="130"/>
    </row>
    <row r="554" spans="17:17" s="55" customFormat="1" x14ac:dyDescent="0.35">
      <c r="Q554" s="130"/>
    </row>
    <row r="555" spans="17:17" s="55" customFormat="1" x14ac:dyDescent="0.35">
      <c r="Q555" s="130"/>
    </row>
    <row r="556" spans="17:17" s="55" customFormat="1" x14ac:dyDescent="0.35">
      <c r="Q556" s="130"/>
    </row>
    <row r="557" spans="17:17" s="55" customFormat="1" x14ac:dyDescent="0.35">
      <c r="Q557" s="130"/>
    </row>
    <row r="558" spans="17:17" s="55" customFormat="1" x14ac:dyDescent="0.35">
      <c r="Q558" s="130"/>
    </row>
    <row r="559" spans="17:17" s="55" customFormat="1" x14ac:dyDescent="0.35">
      <c r="Q559" s="130"/>
    </row>
    <row r="560" spans="17:17" s="55" customFormat="1" x14ac:dyDescent="0.35">
      <c r="Q560" s="130"/>
    </row>
    <row r="561" spans="17:17" s="55" customFormat="1" x14ac:dyDescent="0.35">
      <c r="Q561" s="130"/>
    </row>
    <row r="562" spans="17:17" s="55" customFormat="1" x14ac:dyDescent="0.35">
      <c r="Q562" s="130"/>
    </row>
    <row r="563" spans="17:17" s="55" customFormat="1" x14ac:dyDescent="0.35">
      <c r="Q563" s="130"/>
    </row>
    <row r="564" spans="17:17" s="55" customFormat="1" x14ac:dyDescent="0.35">
      <c r="Q564" s="130"/>
    </row>
    <row r="565" spans="17:17" s="55" customFormat="1" x14ac:dyDescent="0.35">
      <c r="Q565" s="130"/>
    </row>
    <row r="566" spans="17:17" s="55" customFormat="1" x14ac:dyDescent="0.35">
      <c r="Q566" s="130"/>
    </row>
    <row r="567" spans="17:17" s="55" customFormat="1" x14ac:dyDescent="0.35">
      <c r="Q567" s="130"/>
    </row>
    <row r="568" spans="17:17" s="55" customFormat="1" x14ac:dyDescent="0.35">
      <c r="Q568" s="130"/>
    </row>
    <row r="569" spans="17:17" s="55" customFormat="1" x14ac:dyDescent="0.35">
      <c r="Q569" s="130"/>
    </row>
    <row r="570" spans="17:17" s="55" customFormat="1" x14ac:dyDescent="0.35">
      <c r="Q570" s="130"/>
    </row>
    <row r="571" spans="17:17" s="55" customFormat="1" x14ac:dyDescent="0.35">
      <c r="Q571" s="130"/>
    </row>
    <row r="572" spans="17:17" s="55" customFormat="1" x14ac:dyDescent="0.35">
      <c r="Q572" s="130"/>
    </row>
    <row r="573" spans="17:17" s="55" customFormat="1" x14ac:dyDescent="0.35">
      <c r="Q573" s="130"/>
    </row>
    <row r="574" spans="17:17" s="55" customFormat="1" x14ac:dyDescent="0.35">
      <c r="Q574" s="130"/>
    </row>
    <row r="575" spans="17:17" s="55" customFormat="1" x14ac:dyDescent="0.35">
      <c r="Q575" s="130"/>
    </row>
    <row r="576" spans="17:17" s="55" customFormat="1" x14ac:dyDescent="0.35">
      <c r="Q576" s="130"/>
    </row>
    <row r="577" spans="17:17" s="55" customFormat="1" x14ac:dyDescent="0.35">
      <c r="Q577" s="130"/>
    </row>
    <row r="578" spans="17:17" s="55" customFormat="1" x14ac:dyDescent="0.35">
      <c r="Q578" s="130"/>
    </row>
    <row r="579" spans="17:17" s="55" customFormat="1" x14ac:dyDescent="0.35">
      <c r="Q579" s="130"/>
    </row>
    <row r="580" spans="17:17" s="55" customFormat="1" x14ac:dyDescent="0.35">
      <c r="Q580" s="130"/>
    </row>
    <row r="581" spans="17:17" s="55" customFormat="1" x14ac:dyDescent="0.35">
      <c r="Q581" s="130"/>
    </row>
    <row r="582" spans="17:17" s="55" customFormat="1" x14ac:dyDescent="0.35">
      <c r="Q582" s="130"/>
    </row>
    <row r="583" spans="17:17" s="55" customFormat="1" x14ac:dyDescent="0.35">
      <c r="Q583" s="130"/>
    </row>
    <row r="584" spans="17:17" s="55" customFormat="1" x14ac:dyDescent="0.35">
      <c r="Q584" s="130"/>
    </row>
    <row r="585" spans="17:17" s="55" customFormat="1" x14ac:dyDescent="0.35">
      <c r="Q585" s="130"/>
    </row>
    <row r="586" spans="17:17" s="55" customFormat="1" x14ac:dyDescent="0.35">
      <c r="Q586" s="130"/>
    </row>
    <row r="587" spans="17:17" s="55" customFormat="1" x14ac:dyDescent="0.35">
      <c r="Q587" s="130"/>
    </row>
    <row r="588" spans="17:17" s="55" customFormat="1" x14ac:dyDescent="0.35">
      <c r="Q588" s="130"/>
    </row>
    <row r="589" spans="17:17" s="55" customFormat="1" x14ac:dyDescent="0.35">
      <c r="Q589" s="130"/>
    </row>
    <row r="590" spans="17:17" s="55" customFormat="1" x14ac:dyDescent="0.35">
      <c r="Q590" s="130"/>
    </row>
    <row r="591" spans="17:17" s="55" customFormat="1" x14ac:dyDescent="0.35">
      <c r="Q591" s="130"/>
    </row>
    <row r="592" spans="17:17" s="55" customFormat="1" x14ac:dyDescent="0.35">
      <c r="Q592" s="130"/>
    </row>
    <row r="593" spans="17:17" s="55" customFormat="1" x14ac:dyDescent="0.35">
      <c r="Q593" s="130"/>
    </row>
    <row r="594" spans="17:17" s="55" customFormat="1" x14ac:dyDescent="0.35">
      <c r="Q594" s="130"/>
    </row>
    <row r="595" spans="17:17" s="55" customFormat="1" x14ac:dyDescent="0.35">
      <c r="Q595" s="130"/>
    </row>
    <row r="596" spans="17:17" s="55" customFormat="1" x14ac:dyDescent="0.35">
      <c r="Q596" s="130"/>
    </row>
    <row r="597" spans="17:17" s="55" customFormat="1" x14ac:dyDescent="0.35">
      <c r="Q597" s="130"/>
    </row>
    <row r="598" spans="17:17" s="55" customFormat="1" x14ac:dyDescent="0.35">
      <c r="Q598" s="130"/>
    </row>
    <row r="599" spans="17:17" s="55" customFormat="1" x14ac:dyDescent="0.35">
      <c r="Q599" s="130"/>
    </row>
    <row r="600" spans="17:17" s="55" customFormat="1" x14ac:dyDescent="0.35">
      <c r="Q600" s="130"/>
    </row>
    <row r="601" spans="17:17" s="55" customFormat="1" x14ac:dyDescent="0.35">
      <c r="Q601" s="130"/>
    </row>
    <row r="602" spans="17:17" s="55" customFormat="1" x14ac:dyDescent="0.35">
      <c r="Q602" s="130"/>
    </row>
    <row r="603" spans="17:17" s="55" customFormat="1" x14ac:dyDescent="0.35">
      <c r="Q603" s="130"/>
    </row>
    <row r="604" spans="17:17" s="55" customFormat="1" x14ac:dyDescent="0.35">
      <c r="Q604" s="130"/>
    </row>
    <row r="605" spans="17:17" s="55" customFormat="1" x14ac:dyDescent="0.35">
      <c r="Q605" s="130"/>
    </row>
    <row r="606" spans="17:17" s="55" customFormat="1" x14ac:dyDescent="0.35">
      <c r="Q606" s="130"/>
    </row>
    <row r="607" spans="17:17" s="55" customFormat="1" x14ac:dyDescent="0.35">
      <c r="Q607" s="130"/>
    </row>
    <row r="608" spans="17:17" s="55" customFormat="1" x14ac:dyDescent="0.35">
      <c r="Q608" s="130"/>
    </row>
    <row r="609" spans="17:17" s="55" customFormat="1" x14ac:dyDescent="0.35">
      <c r="Q609" s="130"/>
    </row>
    <row r="610" spans="17:17" s="55" customFormat="1" x14ac:dyDescent="0.35">
      <c r="Q610" s="130"/>
    </row>
    <row r="611" spans="17:17" s="55" customFormat="1" x14ac:dyDescent="0.35">
      <c r="Q611" s="130"/>
    </row>
    <row r="612" spans="17:17" s="55" customFormat="1" x14ac:dyDescent="0.35">
      <c r="Q612" s="130"/>
    </row>
    <row r="613" spans="17:17" s="55" customFormat="1" x14ac:dyDescent="0.35">
      <c r="Q613" s="130"/>
    </row>
    <row r="614" spans="17:17" s="55" customFormat="1" x14ac:dyDescent="0.35">
      <c r="Q614" s="130"/>
    </row>
    <row r="615" spans="17:17" s="55" customFormat="1" x14ac:dyDescent="0.35">
      <c r="Q615" s="130"/>
    </row>
    <row r="616" spans="17:17" s="55" customFormat="1" x14ac:dyDescent="0.35">
      <c r="Q616" s="130"/>
    </row>
    <row r="617" spans="17:17" s="55" customFormat="1" x14ac:dyDescent="0.35">
      <c r="Q617" s="130"/>
    </row>
    <row r="618" spans="17:17" s="55" customFormat="1" x14ac:dyDescent="0.35">
      <c r="Q618" s="130"/>
    </row>
    <row r="619" spans="17:17" s="55" customFormat="1" x14ac:dyDescent="0.35">
      <c r="Q619" s="130"/>
    </row>
    <row r="620" spans="17:17" s="55" customFormat="1" x14ac:dyDescent="0.35">
      <c r="Q620" s="130"/>
    </row>
    <row r="621" spans="17:17" s="55" customFormat="1" x14ac:dyDescent="0.35">
      <c r="Q621" s="130"/>
    </row>
    <row r="622" spans="17:17" s="55" customFormat="1" x14ac:dyDescent="0.35">
      <c r="Q622" s="130"/>
    </row>
    <row r="623" spans="17:17" s="55" customFormat="1" x14ac:dyDescent="0.35">
      <c r="Q623" s="130"/>
    </row>
    <row r="624" spans="17:17" s="55" customFormat="1" x14ac:dyDescent="0.35">
      <c r="Q624" s="130"/>
    </row>
    <row r="625" spans="17:17" s="55" customFormat="1" x14ac:dyDescent="0.35">
      <c r="Q625" s="130"/>
    </row>
    <row r="626" spans="17:17" s="55" customFormat="1" x14ac:dyDescent="0.35">
      <c r="Q626" s="130"/>
    </row>
    <row r="627" spans="17:17" s="55" customFormat="1" x14ac:dyDescent="0.35">
      <c r="Q627" s="130"/>
    </row>
    <row r="628" spans="17:17" s="55" customFormat="1" x14ac:dyDescent="0.35">
      <c r="Q628" s="130"/>
    </row>
    <row r="629" spans="17:17" s="55" customFormat="1" x14ac:dyDescent="0.35">
      <c r="Q629" s="130"/>
    </row>
    <row r="630" spans="17:17" s="55" customFormat="1" x14ac:dyDescent="0.35">
      <c r="Q630" s="130"/>
    </row>
    <row r="631" spans="17:17" s="55" customFormat="1" x14ac:dyDescent="0.35">
      <c r="Q631" s="130"/>
    </row>
    <row r="632" spans="17:17" s="55" customFormat="1" x14ac:dyDescent="0.35">
      <c r="Q632" s="130"/>
    </row>
    <row r="633" spans="17:17" s="55" customFormat="1" x14ac:dyDescent="0.35">
      <c r="Q633" s="130"/>
    </row>
    <row r="634" spans="17:17" s="55" customFormat="1" x14ac:dyDescent="0.35">
      <c r="Q634" s="130"/>
    </row>
    <row r="635" spans="17:17" s="55" customFormat="1" x14ac:dyDescent="0.35">
      <c r="Q635" s="130"/>
    </row>
    <row r="636" spans="17:17" s="55" customFormat="1" x14ac:dyDescent="0.35">
      <c r="Q636" s="130"/>
    </row>
    <row r="637" spans="17:17" s="55" customFormat="1" x14ac:dyDescent="0.35">
      <c r="Q637" s="130"/>
    </row>
    <row r="638" spans="17:17" s="55" customFormat="1" x14ac:dyDescent="0.35">
      <c r="Q638" s="130"/>
    </row>
    <row r="639" spans="17:17" s="55" customFormat="1" x14ac:dyDescent="0.35">
      <c r="Q639" s="130"/>
    </row>
    <row r="640" spans="17:17" s="55" customFormat="1" x14ac:dyDescent="0.35">
      <c r="Q640" s="130"/>
    </row>
    <row r="641" spans="17:17" s="55" customFormat="1" x14ac:dyDescent="0.35">
      <c r="Q641" s="130"/>
    </row>
    <row r="642" spans="17:17" s="55" customFormat="1" x14ac:dyDescent="0.35">
      <c r="Q642" s="130"/>
    </row>
    <row r="643" spans="17:17" s="55" customFormat="1" x14ac:dyDescent="0.35">
      <c r="Q643" s="130"/>
    </row>
    <row r="644" spans="17:17" s="55" customFormat="1" x14ac:dyDescent="0.35">
      <c r="Q644" s="130"/>
    </row>
    <row r="645" spans="17:17" s="55" customFormat="1" x14ac:dyDescent="0.35">
      <c r="Q645" s="130"/>
    </row>
    <row r="646" spans="17:17" s="55" customFormat="1" x14ac:dyDescent="0.35">
      <c r="Q646" s="130"/>
    </row>
    <row r="647" spans="17:17" s="55" customFormat="1" x14ac:dyDescent="0.35">
      <c r="Q647" s="130"/>
    </row>
    <row r="648" spans="17:17" s="55" customFormat="1" x14ac:dyDescent="0.35">
      <c r="Q648" s="130"/>
    </row>
    <row r="649" spans="17:17" s="55" customFormat="1" x14ac:dyDescent="0.35">
      <c r="Q649" s="130"/>
    </row>
    <row r="650" spans="17:17" s="55" customFormat="1" x14ac:dyDescent="0.35">
      <c r="Q650" s="130"/>
    </row>
    <row r="651" spans="17:17" s="55" customFormat="1" x14ac:dyDescent="0.35">
      <c r="Q651" s="130"/>
    </row>
    <row r="652" spans="17:17" s="55" customFormat="1" x14ac:dyDescent="0.35">
      <c r="Q652" s="130"/>
    </row>
    <row r="653" spans="17:17" s="55" customFormat="1" x14ac:dyDescent="0.35">
      <c r="Q653" s="130"/>
    </row>
    <row r="654" spans="17:17" s="55" customFormat="1" x14ac:dyDescent="0.35">
      <c r="Q654" s="130"/>
    </row>
    <row r="655" spans="17:17" s="55" customFormat="1" x14ac:dyDescent="0.35">
      <c r="Q655" s="130"/>
    </row>
    <row r="656" spans="17:17" s="55" customFormat="1" x14ac:dyDescent="0.35">
      <c r="Q656" s="130"/>
    </row>
    <row r="657" spans="17:17" s="55" customFormat="1" x14ac:dyDescent="0.35">
      <c r="Q657" s="130"/>
    </row>
    <row r="658" spans="17:17" s="55" customFormat="1" x14ac:dyDescent="0.35">
      <c r="Q658" s="130"/>
    </row>
    <row r="659" spans="17:17" s="55" customFormat="1" x14ac:dyDescent="0.35">
      <c r="Q659" s="130"/>
    </row>
    <row r="660" spans="17:17" s="55" customFormat="1" x14ac:dyDescent="0.35">
      <c r="Q660" s="130"/>
    </row>
    <row r="661" spans="17:17" s="55" customFormat="1" x14ac:dyDescent="0.35">
      <c r="Q661" s="130"/>
    </row>
    <row r="662" spans="17:17" s="55" customFormat="1" x14ac:dyDescent="0.35">
      <c r="Q662" s="130"/>
    </row>
    <row r="663" spans="17:17" s="55" customFormat="1" x14ac:dyDescent="0.35">
      <c r="Q663" s="130"/>
    </row>
    <row r="664" spans="17:17" s="55" customFormat="1" x14ac:dyDescent="0.35">
      <c r="Q664" s="130"/>
    </row>
    <row r="665" spans="17:17" s="55" customFormat="1" x14ac:dyDescent="0.35">
      <c r="Q665" s="130"/>
    </row>
    <row r="666" spans="17:17" s="55" customFormat="1" x14ac:dyDescent="0.35">
      <c r="Q666" s="130"/>
    </row>
    <row r="667" spans="17:17" s="55" customFormat="1" x14ac:dyDescent="0.35">
      <c r="Q667" s="130"/>
    </row>
    <row r="668" spans="17:17" s="55" customFormat="1" x14ac:dyDescent="0.35">
      <c r="Q668" s="130"/>
    </row>
    <row r="669" spans="17:17" s="55" customFormat="1" x14ac:dyDescent="0.35">
      <c r="Q669" s="130"/>
    </row>
    <row r="670" spans="17:17" s="55" customFormat="1" x14ac:dyDescent="0.35">
      <c r="Q670" s="130"/>
    </row>
    <row r="671" spans="17:17" s="55" customFormat="1" x14ac:dyDescent="0.35">
      <c r="Q671" s="130"/>
    </row>
    <row r="672" spans="17:17" s="55" customFormat="1" x14ac:dyDescent="0.35">
      <c r="Q672" s="130"/>
    </row>
    <row r="673" spans="17:17" s="55" customFormat="1" x14ac:dyDescent="0.35">
      <c r="Q673" s="130"/>
    </row>
    <row r="674" spans="17:17" s="55" customFormat="1" x14ac:dyDescent="0.35">
      <c r="Q674" s="130"/>
    </row>
    <row r="675" spans="17:17" s="55" customFormat="1" x14ac:dyDescent="0.35">
      <c r="Q675" s="130"/>
    </row>
    <row r="676" spans="17:17" s="55" customFormat="1" x14ac:dyDescent="0.35">
      <c r="Q676" s="130"/>
    </row>
    <row r="677" spans="17:17" s="55" customFormat="1" x14ac:dyDescent="0.35">
      <c r="Q677" s="130"/>
    </row>
    <row r="678" spans="17:17" s="55" customFormat="1" x14ac:dyDescent="0.35">
      <c r="Q678" s="130"/>
    </row>
    <row r="679" spans="17:17" s="55" customFormat="1" x14ac:dyDescent="0.35">
      <c r="Q679" s="130"/>
    </row>
    <row r="680" spans="17:17" s="55" customFormat="1" x14ac:dyDescent="0.35">
      <c r="Q680" s="130"/>
    </row>
    <row r="681" spans="17:17" s="55" customFormat="1" x14ac:dyDescent="0.35">
      <c r="Q681" s="130"/>
    </row>
    <row r="682" spans="17:17" s="55" customFormat="1" x14ac:dyDescent="0.35">
      <c r="Q682" s="130"/>
    </row>
    <row r="683" spans="17:17" s="55" customFormat="1" x14ac:dyDescent="0.35">
      <c r="Q683" s="130"/>
    </row>
    <row r="684" spans="17:17" s="55" customFormat="1" x14ac:dyDescent="0.35">
      <c r="Q684" s="130"/>
    </row>
    <row r="685" spans="17:17" s="55" customFormat="1" x14ac:dyDescent="0.35">
      <c r="Q685" s="130"/>
    </row>
    <row r="686" spans="17:17" s="55" customFormat="1" x14ac:dyDescent="0.35">
      <c r="Q686" s="130"/>
    </row>
    <row r="687" spans="17:17" s="55" customFormat="1" x14ac:dyDescent="0.35">
      <c r="Q687" s="130"/>
    </row>
    <row r="688" spans="17:17" s="55" customFormat="1" x14ac:dyDescent="0.35">
      <c r="Q688" s="130"/>
    </row>
    <row r="689" spans="17:17" s="55" customFormat="1" x14ac:dyDescent="0.35">
      <c r="Q689" s="130"/>
    </row>
    <row r="690" spans="17:17" s="55" customFormat="1" x14ac:dyDescent="0.35">
      <c r="Q690" s="130"/>
    </row>
    <row r="691" spans="17:17" s="55" customFormat="1" x14ac:dyDescent="0.35">
      <c r="Q691" s="130"/>
    </row>
    <row r="692" spans="17:17" s="55" customFormat="1" x14ac:dyDescent="0.35">
      <c r="Q692" s="130"/>
    </row>
    <row r="693" spans="17:17" s="55" customFormat="1" x14ac:dyDescent="0.35">
      <c r="Q693" s="130"/>
    </row>
    <row r="694" spans="17:17" s="55" customFormat="1" x14ac:dyDescent="0.35">
      <c r="Q694" s="130"/>
    </row>
    <row r="695" spans="17:17" s="55" customFormat="1" x14ac:dyDescent="0.35">
      <c r="Q695" s="130"/>
    </row>
    <row r="696" spans="17:17" s="55" customFormat="1" x14ac:dyDescent="0.35">
      <c r="Q696" s="130"/>
    </row>
    <row r="697" spans="17:17" s="55" customFormat="1" x14ac:dyDescent="0.35">
      <c r="Q697" s="130"/>
    </row>
    <row r="698" spans="17:17" s="55" customFormat="1" x14ac:dyDescent="0.35">
      <c r="Q698" s="130"/>
    </row>
    <row r="699" spans="17:17" s="55" customFormat="1" x14ac:dyDescent="0.35">
      <c r="Q699" s="130"/>
    </row>
    <row r="700" spans="17:17" s="55" customFormat="1" x14ac:dyDescent="0.35">
      <c r="Q700" s="130"/>
    </row>
    <row r="701" spans="17:17" s="55" customFormat="1" x14ac:dyDescent="0.35">
      <c r="Q701" s="130"/>
    </row>
    <row r="702" spans="17:17" s="55" customFormat="1" x14ac:dyDescent="0.35">
      <c r="Q702" s="130"/>
    </row>
    <row r="703" spans="17:17" s="55" customFormat="1" x14ac:dyDescent="0.35">
      <c r="Q703" s="130"/>
    </row>
    <row r="704" spans="17:17" s="55" customFormat="1" x14ac:dyDescent="0.35">
      <c r="Q704" s="130"/>
    </row>
    <row r="705" spans="17:17" s="55" customFormat="1" x14ac:dyDescent="0.35">
      <c r="Q705" s="130"/>
    </row>
    <row r="706" spans="17:17" s="55" customFormat="1" x14ac:dyDescent="0.35">
      <c r="Q706" s="130"/>
    </row>
    <row r="707" spans="17:17" s="55" customFormat="1" x14ac:dyDescent="0.35">
      <c r="Q707" s="130"/>
    </row>
    <row r="708" spans="17:17" s="55" customFormat="1" x14ac:dyDescent="0.35">
      <c r="Q708" s="130"/>
    </row>
    <row r="709" spans="17:17" s="55" customFormat="1" x14ac:dyDescent="0.35">
      <c r="Q709" s="130"/>
    </row>
    <row r="710" spans="17:17" s="55" customFormat="1" x14ac:dyDescent="0.35">
      <c r="Q710" s="130"/>
    </row>
    <row r="711" spans="17:17" s="55" customFormat="1" x14ac:dyDescent="0.35">
      <c r="Q711" s="130"/>
    </row>
    <row r="712" spans="17:17" s="55" customFormat="1" x14ac:dyDescent="0.35">
      <c r="Q712" s="130"/>
    </row>
    <row r="713" spans="17:17" s="55" customFormat="1" x14ac:dyDescent="0.35">
      <c r="Q713" s="130"/>
    </row>
    <row r="714" spans="17:17" s="55" customFormat="1" x14ac:dyDescent="0.35">
      <c r="Q714" s="130"/>
    </row>
    <row r="715" spans="17:17" s="55" customFormat="1" x14ac:dyDescent="0.35">
      <c r="Q715" s="130"/>
    </row>
    <row r="716" spans="17:17" s="55" customFormat="1" x14ac:dyDescent="0.35">
      <c r="Q716" s="130"/>
    </row>
    <row r="717" spans="17:17" s="55" customFormat="1" x14ac:dyDescent="0.35">
      <c r="Q717" s="130"/>
    </row>
    <row r="718" spans="17:17" s="55" customFormat="1" x14ac:dyDescent="0.35">
      <c r="Q718" s="130"/>
    </row>
    <row r="719" spans="17:17" s="55" customFormat="1" x14ac:dyDescent="0.35">
      <c r="Q719" s="130"/>
    </row>
    <row r="720" spans="17:17" s="55" customFormat="1" x14ac:dyDescent="0.35">
      <c r="Q720" s="130"/>
    </row>
    <row r="721" spans="17:17" s="55" customFormat="1" x14ac:dyDescent="0.35">
      <c r="Q721" s="130"/>
    </row>
    <row r="722" spans="17:17" s="55" customFormat="1" x14ac:dyDescent="0.35">
      <c r="Q722" s="130"/>
    </row>
    <row r="723" spans="17:17" s="55" customFormat="1" x14ac:dyDescent="0.35">
      <c r="Q723" s="130"/>
    </row>
    <row r="724" spans="17:17" s="55" customFormat="1" x14ac:dyDescent="0.35">
      <c r="Q724" s="130"/>
    </row>
    <row r="725" spans="17:17" s="55" customFormat="1" x14ac:dyDescent="0.35">
      <c r="Q725" s="130"/>
    </row>
    <row r="726" spans="17:17" s="55" customFormat="1" x14ac:dyDescent="0.35">
      <c r="Q726" s="130"/>
    </row>
    <row r="727" spans="17:17" s="55" customFormat="1" x14ac:dyDescent="0.35">
      <c r="Q727" s="130"/>
    </row>
    <row r="728" spans="17:17" s="55" customFormat="1" x14ac:dyDescent="0.35">
      <c r="Q728" s="130"/>
    </row>
    <row r="729" spans="17:17" s="55" customFormat="1" x14ac:dyDescent="0.35">
      <c r="Q729" s="130"/>
    </row>
    <row r="730" spans="17:17" s="55" customFormat="1" x14ac:dyDescent="0.35">
      <c r="Q730" s="130"/>
    </row>
    <row r="731" spans="17:17" s="55" customFormat="1" x14ac:dyDescent="0.35">
      <c r="Q731" s="130"/>
    </row>
    <row r="732" spans="17:17" s="55" customFormat="1" x14ac:dyDescent="0.35">
      <c r="Q732" s="130"/>
    </row>
    <row r="733" spans="17:17" s="55" customFormat="1" x14ac:dyDescent="0.35">
      <c r="Q733" s="130"/>
    </row>
    <row r="734" spans="17:17" s="55" customFormat="1" x14ac:dyDescent="0.35">
      <c r="Q734" s="130"/>
    </row>
    <row r="735" spans="17:17" s="55" customFormat="1" x14ac:dyDescent="0.35">
      <c r="Q735" s="130"/>
    </row>
    <row r="736" spans="17:17" s="55" customFormat="1" x14ac:dyDescent="0.35">
      <c r="Q736" s="130"/>
    </row>
    <row r="737" spans="17:17" s="55" customFormat="1" x14ac:dyDescent="0.35">
      <c r="Q737" s="130"/>
    </row>
    <row r="738" spans="17:17" s="55" customFormat="1" x14ac:dyDescent="0.35">
      <c r="Q738" s="130"/>
    </row>
    <row r="739" spans="17:17" s="55" customFormat="1" x14ac:dyDescent="0.35">
      <c r="Q739" s="130"/>
    </row>
    <row r="740" spans="17:17" s="55" customFormat="1" x14ac:dyDescent="0.35">
      <c r="Q740" s="130"/>
    </row>
    <row r="741" spans="17:17" s="55" customFormat="1" x14ac:dyDescent="0.35">
      <c r="Q741" s="130"/>
    </row>
    <row r="742" spans="17:17" s="55" customFormat="1" x14ac:dyDescent="0.35">
      <c r="Q742" s="130"/>
    </row>
    <row r="743" spans="17:17" s="55" customFormat="1" x14ac:dyDescent="0.35">
      <c r="Q743" s="130"/>
    </row>
    <row r="744" spans="17:17" s="55" customFormat="1" x14ac:dyDescent="0.35">
      <c r="Q744" s="130"/>
    </row>
    <row r="745" spans="17:17" s="55" customFormat="1" x14ac:dyDescent="0.35">
      <c r="Q745" s="130"/>
    </row>
    <row r="746" spans="17:17" s="55" customFormat="1" x14ac:dyDescent="0.35">
      <c r="Q746" s="130"/>
    </row>
    <row r="747" spans="17:17" s="55" customFormat="1" x14ac:dyDescent="0.35">
      <c r="Q747" s="130"/>
    </row>
    <row r="748" spans="17:17" s="55" customFormat="1" x14ac:dyDescent="0.35">
      <c r="Q748" s="130"/>
    </row>
    <row r="749" spans="17:17" s="55" customFormat="1" x14ac:dyDescent="0.35">
      <c r="Q749" s="130"/>
    </row>
    <row r="750" spans="17:17" s="55" customFormat="1" x14ac:dyDescent="0.35">
      <c r="Q750" s="130"/>
    </row>
    <row r="751" spans="17:17" s="55" customFormat="1" x14ac:dyDescent="0.35">
      <c r="Q751" s="130"/>
    </row>
    <row r="752" spans="17:17" s="55" customFormat="1" x14ac:dyDescent="0.35">
      <c r="Q752" s="130"/>
    </row>
    <row r="753" spans="17:17" s="55" customFormat="1" x14ac:dyDescent="0.35">
      <c r="Q753" s="130"/>
    </row>
    <row r="754" spans="17:17" s="55" customFormat="1" x14ac:dyDescent="0.35">
      <c r="Q754" s="130"/>
    </row>
    <row r="755" spans="17:17" s="55" customFormat="1" x14ac:dyDescent="0.35">
      <c r="Q755" s="130"/>
    </row>
    <row r="756" spans="17:17" s="55" customFormat="1" x14ac:dyDescent="0.35">
      <c r="Q756" s="130"/>
    </row>
    <row r="757" spans="17:17" s="55" customFormat="1" x14ac:dyDescent="0.35">
      <c r="Q757" s="130"/>
    </row>
    <row r="758" spans="17:17" s="55" customFormat="1" x14ac:dyDescent="0.35">
      <c r="Q758" s="130"/>
    </row>
    <row r="759" spans="17:17" s="55" customFormat="1" x14ac:dyDescent="0.35">
      <c r="Q759" s="130"/>
    </row>
    <row r="760" spans="17:17" s="55" customFormat="1" x14ac:dyDescent="0.35">
      <c r="Q760" s="130"/>
    </row>
    <row r="761" spans="17:17" s="55" customFormat="1" x14ac:dyDescent="0.35">
      <c r="Q761" s="130"/>
    </row>
    <row r="762" spans="17:17" s="55" customFormat="1" x14ac:dyDescent="0.35">
      <c r="Q762" s="130"/>
    </row>
    <row r="763" spans="17:17" s="55" customFormat="1" x14ac:dyDescent="0.35">
      <c r="Q763" s="130"/>
    </row>
    <row r="764" spans="17:17" s="55" customFormat="1" x14ac:dyDescent="0.35">
      <c r="Q764" s="130"/>
    </row>
    <row r="765" spans="17:17" s="55" customFormat="1" x14ac:dyDescent="0.35">
      <c r="Q765" s="130"/>
    </row>
    <row r="766" spans="17:17" s="55" customFormat="1" x14ac:dyDescent="0.35">
      <c r="Q766" s="130"/>
    </row>
    <row r="767" spans="17:17" s="55" customFormat="1" x14ac:dyDescent="0.35">
      <c r="Q767" s="130"/>
    </row>
    <row r="768" spans="17:17" s="55" customFormat="1" x14ac:dyDescent="0.35">
      <c r="Q768" s="130"/>
    </row>
    <row r="769" spans="17:17" s="55" customFormat="1" x14ac:dyDescent="0.35">
      <c r="Q769" s="130"/>
    </row>
    <row r="770" spans="17:17" s="55" customFormat="1" x14ac:dyDescent="0.35">
      <c r="Q770" s="130"/>
    </row>
    <row r="771" spans="17:17" s="55" customFormat="1" x14ac:dyDescent="0.35">
      <c r="Q771" s="130"/>
    </row>
    <row r="772" spans="17:17" s="55" customFormat="1" x14ac:dyDescent="0.35">
      <c r="Q772" s="130"/>
    </row>
    <row r="773" spans="17:17" s="55" customFormat="1" x14ac:dyDescent="0.35">
      <c r="Q773" s="130"/>
    </row>
    <row r="774" spans="17:17" s="55" customFormat="1" x14ac:dyDescent="0.35">
      <c r="Q774" s="130"/>
    </row>
    <row r="775" spans="17:17" s="55" customFormat="1" x14ac:dyDescent="0.35">
      <c r="Q775" s="130"/>
    </row>
    <row r="776" spans="17:17" s="55" customFormat="1" x14ac:dyDescent="0.35">
      <c r="Q776" s="130"/>
    </row>
    <row r="777" spans="17:17" s="55" customFormat="1" x14ac:dyDescent="0.35">
      <c r="Q777" s="130"/>
    </row>
    <row r="778" spans="17:17" s="55" customFormat="1" x14ac:dyDescent="0.35">
      <c r="Q778" s="130"/>
    </row>
    <row r="779" spans="17:17" s="55" customFormat="1" x14ac:dyDescent="0.35">
      <c r="Q779" s="130"/>
    </row>
    <row r="780" spans="17:17" s="55" customFormat="1" x14ac:dyDescent="0.35">
      <c r="Q780" s="130"/>
    </row>
    <row r="781" spans="17:17" s="55" customFormat="1" x14ac:dyDescent="0.35">
      <c r="Q781" s="130"/>
    </row>
    <row r="782" spans="17:17" s="55" customFormat="1" x14ac:dyDescent="0.35">
      <c r="Q782" s="130"/>
    </row>
    <row r="783" spans="17:17" s="55" customFormat="1" x14ac:dyDescent="0.35">
      <c r="Q783" s="130"/>
    </row>
    <row r="784" spans="17:17" s="55" customFormat="1" x14ac:dyDescent="0.35">
      <c r="Q784" s="130"/>
    </row>
    <row r="785" spans="17:17" s="55" customFormat="1" x14ac:dyDescent="0.35">
      <c r="Q785" s="130"/>
    </row>
    <row r="786" spans="17:17" s="55" customFormat="1" x14ac:dyDescent="0.35">
      <c r="Q786" s="130"/>
    </row>
    <row r="787" spans="17:17" s="55" customFormat="1" x14ac:dyDescent="0.35">
      <c r="Q787" s="130"/>
    </row>
    <row r="788" spans="17:17" s="55" customFormat="1" x14ac:dyDescent="0.35">
      <c r="Q788" s="130"/>
    </row>
    <row r="789" spans="17:17" s="55" customFormat="1" x14ac:dyDescent="0.35">
      <c r="Q789" s="130"/>
    </row>
    <row r="790" spans="17:17" s="55" customFormat="1" x14ac:dyDescent="0.35">
      <c r="Q790" s="130"/>
    </row>
    <row r="791" spans="17:17" s="55" customFormat="1" x14ac:dyDescent="0.35">
      <c r="Q791" s="130"/>
    </row>
    <row r="792" spans="17:17" s="55" customFormat="1" x14ac:dyDescent="0.35">
      <c r="Q792" s="130"/>
    </row>
    <row r="793" spans="17:17" s="55" customFormat="1" x14ac:dyDescent="0.35">
      <c r="Q793" s="130"/>
    </row>
    <row r="794" spans="17:17" s="55" customFormat="1" x14ac:dyDescent="0.35">
      <c r="Q794" s="130"/>
    </row>
    <row r="795" spans="17:17" s="55" customFormat="1" x14ac:dyDescent="0.35">
      <c r="Q795" s="130"/>
    </row>
    <row r="796" spans="17:17" s="55" customFormat="1" x14ac:dyDescent="0.35">
      <c r="Q796" s="130"/>
    </row>
    <row r="797" spans="17:17" s="55" customFormat="1" x14ac:dyDescent="0.35">
      <c r="Q797" s="130"/>
    </row>
    <row r="798" spans="17:17" s="55" customFormat="1" x14ac:dyDescent="0.35">
      <c r="Q798" s="130"/>
    </row>
    <row r="799" spans="17:17" s="55" customFormat="1" x14ac:dyDescent="0.35">
      <c r="Q799" s="130"/>
    </row>
    <row r="800" spans="17:17" s="55" customFormat="1" x14ac:dyDescent="0.35">
      <c r="Q800" s="130"/>
    </row>
    <row r="801" spans="17:17" s="55" customFormat="1" x14ac:dyDescent="0.35">
      <c r="Q801" s="130"/>
    </row>
    <row r="802" spans="17:17" s="55" customFormat="1" x14ac:dyDescent="0.35">
      <c r="Q802" s="130"/>
    </row>
    <row r="803" spans="17:17" s="55" customFormat="1" x14ac:dyDescent="0.35">
      <c r="Q803" s="130"/>
    </row>
    <row r="804" spans="17:17" s="55" customFormat="1" x14ac:dyDescent="0.35">
      <c r="Q804" s="130"/>
    </row>
    <row r="805" spans="17:17" s="55" customFormat="1" x14ac:dyDescent="0.35">
      <c r="Q805" s="130"/>
    </row>
    <row r="806" spans="17:17" s="55" customFormat="1" x14ac:dyDescent="0.35">
      <c r="Q806" s="130"/>
    </row>
    <row r="807" spans="17:17" s="55" customFormat="1" x14ac:dyDescent="0.35">
      <c r="Q807" s="130"/>
    </row>
    <row r="808" spans="17:17" s="55" customFormat="1" x14ac:dyDescent="0.35">
      <c r="Q808" s="130"/>
    </row>
    <row r="809" spans="17:17" s="55" customFormat="1" x14ac:dyDescent="0.35">
      <c r="Q809" s="130"/>
    </row>
    <row r="810" spans="17:17" s="55" customFormat="1" x14ac:dyDescent="0.35">
      <c r="Q810" s="130"/>
    </row>
    <row r="811" spans="17:17" s="55" customFormat="1" x14ac:dyDescent="0.35">
      <c r="Q811" s="130"/>
    </row>
    <row r="812" spans="17:17" s="55" customFormat="1" x14ac:dyDescent="0.35">
      <c r="Q812" s="130"/>
    </row>
    <row r="813" spans="17:17" s="55" customFormat="1" x14ac:dyDescent="0.35">
      <c r="Q813" s="130"/>
    </row>
    <row r="814" spans="17:17" s="55" customFormat="1" x14ac:dyDescent="0.35">
      <c r="Q814" s="130"/>
    </row>
    <row r="815" spans="17:17" s="55" customFormat="1" x14ac:dyDescent="0.35">
      <c r="Q815" s="130"/>
    </row>
    <row r="816" spans="17:17" s="55" customFormat="1" x14ac:dyDescent="0.35">
      <c r="Q816" s="130"/>
    </row>
    <row r="817" spans="17:17" s="55" customFormat="1" x14ac:dyDescent="0.35">
      <c r="Q817" s="130"/>
    </row>
    <row r="818" spans="17:17" s="55" customFormat="1" x14ac:dyDescent="0.35">
      <c r="Q818" s="130"/>
    </row>
    <row r="819" spans="17:17" s="55" customFormat="1" x14ac:dyDescent="0.35">
      <c r="Q819" s="130"/>
    </row>
    <row r="820" spans="17:17" s="55" customFormat="1" x14ac:dyDescent="0.35">
      <c r="Q820" s="130"/>
    </row>
    <row r="821" spans="17:17" s="55" customFormat="1" x14ac:dyDescent="0.35">
      <c r="Q821" s="130"/>
    </row>
    <row r="822" spans="17:17" s="55" customFormat="1" x14ac:dyDescent="0.35">
      <c r="Q822" s="130"/>
    </row>
    <row r="823" spans="17:17" s="55" customFormat="1" x14ac:dyDescent="0.35">
      <c r="Q823" s="130"/>
    </row>
    <row r="824" spans="17:17" s="55" customFormat="1" x14ac:dyDescent="0.35">
      <c r="Q824" s="130"/>
    </row>
    <row r="825" spans="17:17" s="55" customFormat="1" x14ac:dyDescent="0.35">
      <c r="Q825" s="130"/>
    </row>
    <row r="826" spans="17:17" s="55" customFormat="1" x14ac:dyDescent="0.35">
      <c r="Q826" s="130"/>
    </row>
    <row r="827" spans="17:17" s="55" customFormat="1" x14ac:dyDescent="0.35">
      <c r="Q827" s="130"/>
    </row>
    <row r="828" spans="17:17" s="55" customFormat="1" x14ac:dyDescent="0.35">
      <c r="Q828" s="130"/>
    </row>
    <row r="829" spans="17:17" s="55" customFormat="1" x14ac:dyDescent="0.35">
      <c r="Q829" s="130"/>
    </row>
    <row r="830" spans="17:17" s="55" customFormat="1" x14ac:dyDescent="0.35">
      <c r="Q830" s="130"/>
    </row>
    <row r="831" spans="17:17" s="55" customFormat="1" x14ac:dyDescent="0.35">
      <c r="Q831" s="130"/>
    </row>
    <row r="832" spans="17:17" s="55" customFormat="1" x14ac:dyDescent="0.35">
      <c r="Q832" s="130"/>
    </row>
    <row r="833" spans="17:17" s="55" customFormat="1" x14ac:dyDescent="0.35">
      <c r="Q833" s="130"/>
    </row>
    <row r="834" spans="17:17" s="55" customFormat="1" x14ac:dyDescent="0.35">
      <c r="Q834" s="130"/>
    </row>
    <row r="835" spans="17:17" s="55" customFormat="1" x14ac:dyDescent="0.35">
      <c r="Q835" s="130"/>
    </row>
    <row r="836" spans="17:17" s="55" customFormat="1" x14ac:dyDescent="0.35">
      <c r="Q836" s="130"/>
    </row>
    <row r="837" spans="17:17" s="55" customFormat="1" x14ac:dyDescent="0.35">
      <c r="Q837" s="130"/>
    </row>
    <row r="838" spans="17:17" s="55" customFormat="1" x14ac:dyDescent="0.35">
      <c r="Q838" s="130"/>
    </row>
    <row r="839" spans="17:17" s="55" customFormat="1" x14ac:dyDescent="0.35">
      <c r="Q839" s="130"/>
    </row>
    <row r="840" spans="17:17" s="55" customFormat="1" x14ac:dyDescent="0.35">
      <c r="Q840" s="130"/>
    </row>
    <row r="841" spans="17:17" s="55" customFormat="1" x14ac:dyDescent="0.35">
      <c r="Q841" s="130"/>
    </row>
    <row r="842" spans="17:17" s="55" customFormat="1" x14ac:dyDescent="0.35">
      <c r="Q842" s="130"/>
    </row>
    <row r="843" spans="17:17" s="55" customFormat="1" x14ac:dyDescent="0.35">
      <c r="Q843" s="130"/>
    </row>
    <row r="844" spans="17:17" s="55" customFormat="1" x14ac:dyDescent="0.35">
      <c r="Q844" s="130"/>
    </row>
    <row r="845" spans="17:17" s="55" customFormat="1" x14ac:dyDescent="0.35">
      <c r="Q845" s="130"/>
    </row>
    <row r="846" spans="17:17" s="55" customFormat="1" x14ac:dyDescent="0.35">
      <c r="Q846" s="130"/>
    </row>
    <row r="847" spans="17:17" s="55" customFormat="1" x14ac:dyDescent="0.35">
      <c r="Q847" s="130"/>
    </row>
    <row r="848" spans="17:17" s="55" customFormat="1" x14ac:dyDescent="0.35">
      <c r="Q848" s="130"/>
    </row>
    <row r="849" spans="17:17" s="55" customFormat="1" x14ac:dyDescent="0.35">
      <c r="Q849" s="130"/>
    </row>
    <row r="850" spans="17:17" s="55" customFormat="1" x14ac:dyDescent="0.35">
      <c r="Q850" s="130"/>
    </row>
    <row r="851" spans="17:17" s="55" customFormat="1" x14ac:dyDescent="0.35">
      <c r="Q851" s="130"/>
    </row>
    <row r="852" spans="17:17" s="55" customFormat="1" x14ac:dyDescent="0.35">
      <c r="Q852" s="130"/>
    </row>
    <row r="853" spans="17:17" s="55" customFormat="1" x14ac:dyDescent="0.35">
      <c r="Q853" s="130"/>
    </row>
    <row r="854" spans="17:17" s="55" customFormat="1" x14ac:dyDescent="0.35">
      <c r="Q854" s="130"/>
    </row>
    <row r="855" spans="17:17" s="55" customFormat="1" x14ac:dyDescent="0.35">
      <c r="Q855" s="130"/>
    </row>
    <row r="856" spans="17:17" s="55" customFormat="1" x14ac:dyDescent="0.35">
      <c r="Q856" s="130"/>
    </row>
    <row r="857" spans="17:17" s="55" customFormat="1" x14ac:dyDescent="0.35">
      <c r="Q857" s="130"/>
    </row>
    <row r="858" spans="17:17" s="55" customFormat="1" x14ac:dyDescent="0.35">
      <c r="Q858" s="130"/>
    </row>
    <row r="859" spans="17:17" s="55" customFormat="1" x14ac:dyDescent="0.35">
      <c r="Q859" s="130"/>
    </row>
    <row r="860" spans="17:17" s="55" customFormat="1" x14ac:dyDescent="0.35">
      <c r="Q860" s="130"/>
    </row>
    <row r="861" spans="17:17" s="55" customFormat="1" x14ac:dyDescent="0.35">
      <c r="Q861" s="130"/>
    </row>
    <row r="862" spans="17:17" s="55" customFormat="1" x14ac:dyDescent="0.35">
      <c r="Q862" s="130"/>
    </row>
    <row r="863" spans="17:17" s="55" customFormat="1" x14ac:dyDescent="0.35">
      <c r="Q863" s="130"/>
    </row>
    <row r="864" spans="17:17" s="55" customFormat="1" x14ac:dyDescent="0.35">
      <c r="Q864" s="130"/>
    </row>
    <row r="865" spans="17:17" s="55" customFormat="1" x14ac:dyDescent="0.35">
      <c r="Q865" s="130"/>
    </row>
    <row r="866" spans="17:17" s="55" customFormat="1" x14ac:dyDescent="0.35">
      <c r="Q866" s="130"/>
    </row>
    <row r="867" spans="17:17" s="55" customFormat="1" x14ac:dyDescent="0.35">
      <c r="Q867" s="130"/>
    </row>
    <row r="868" spans="17:17" s="55" customFormat="1" x14ac:dyDescent="0.35">
      <c r="Q868" s="130"/>
    </row>
    <row r="869" spans="17:17" s="55" customFormat="1" x14ac:dyDescent="0.35">
      <c r="Q869" s="130"/>
    </row>
    <row r="870" spans="17:17" s="55" customFormat="1" x14ac:dyDescent="0.35">
      <c r="Q870" s="130"/>
    </row>
    <row r="871" spans="17:17" s="55" customFormat="1" x14ac:dyDescent="0.35">
      <c r="Q871" s="130"/>
    </row>
    <row r="872" spans="17:17" s="55" customFormat="1" x14ac:dyDescent="0.35">
      <c r="Q872" s="130"/>
    </row>
    <row r="873" spans="17:17" s="55" customFormat="1" x14ac:dyDescent="0.35">
      <c r="Q873" s="130"/>
    </row>
    <row r="874" spans="17:17" s="55" customFormat="1" x14ac:dyDescent="0.35">
      <c r="Q874" s="130"/>
    </row>
    <row r="875" spans="17:17" s="55" customFormat="1" x14ac:dyDescent="0.35">
      <c r="Q875" s="130"/>
    </row>
    <row r="876" spans="17:17" s="55" customFormat="1" x14ac:dyDescent="0.35">
      <c r="Q876" s="130"/>
    </row>
    <row r="877" spans="17:17" s="55" customFormat="1" x14ac:dyDescent="0.35">
      <c r="Q877" s="130"/>
    </row>
    <row r="878" spans="17:17" s="55" customFormat="1" x14ac:dyDescent="0.35">
      <c r="Q878" s="130"/>
    </row>
    <row r="879" spans="17:17" s="55" customFormat="1" x14ac:dyDescent="0.35">
      <c r="Q879" s="130"/>
    </row>
    <row r="880" spans="17:17" s="55" customFormat="1" x14ac:dyDescent="0.35">
      <c r="Q880" s="130"/>
    </row>
    <row r="881" spans="17:17" s="55" customFormat="1" x14ac:dyDescent="0.35">
      <c r="Q881" s="130"/>
    </row>
    <row r="882" spans="17:17" s="55" customFormat="1" x14ac:dyDescent="0.35">
      <c r="Q882" s="130"/>
    </row>
    <row r="883" spans="17:17" s="55" customFormat="1" x14ac:dyDescent="0.35">
      <c r="Q883" s="130"/>
    </row>
    <row r="884" spans="17:17" s="55" customFormat="1" x14ac:dyDescent="0.35">
      <c r="Q884" s="130"/>
    </row>
    <row r="885" spans="17:17" s="55" customFormat="1" x14ac:dyDescent="0.35">
      <c r="Q885" s="130"/>
    </row>
    <row r="886" spans="17:17" s="55" customFormat="1" x14ac:dyDescent="0.35">
      <c r="Q886" s="130"/>
    </row>
    <row r="887" spans="17:17" s="55" customFormat="1" x14ac:dyDescent="0.35">
      <c r="Q887" s="130"/>
    </row>
    <row r="888" spans="17:17" s="55" customFormat="1" x14ac:dyDescent="0.35">
      <c r="Q888" s="130"/>
    </row>
    <row r="889" spans="17:17" s="55" customFormat="1" x14ac:dyDescent="0.35">
      <c r="Q889" s="130"/>
    </row>
    <row r="890" spans="17:17" s="55" customFormat="1" x14ac:dyDescent="0.35">
      <c r="Q890" s="130"/>
    </row>
    <row r="891" spans="17:17" s="55" customFormat="1" x14ac:dyDescent="0.35">
      <c r="Q891" s="130"/>
    </row>
    <row r="892" spans="17:17" s="55" customFormat="1" x14ac:dyDescent="0.35">
      <c r="Q892" s="130"/>
    </row>
    <row r="893" spans="17:17" s="55" customFormat="1" x14ac:dyDescent="0.35">
      <c r="Q893" s="130"/>
    </row>
    <row r="894" spans="17:17" s="55" customFormat="1" x14ac:dyDescent="0.35">
      <c r="Q894" s="130"/>
    </row>
    <row r="895" spans="17:17" s="55" customFormat="1" x14ac:dyDescent="0.35">
      <c r="Q895" s="130"/>
    </row>
    <row r="896" spans="17:17" s="55" customFormat="1" x14ac:dyDescent="0.35">
      <c r="Q896" s="130"/>
    </row>
    <row r="897" spans="17:17" s="55" customFormat="1" x14ac:dyDescent="0.35">
      <c r="Q897" s="130"/>
    </row>
    <row r="898" spans="17:17" s="55" customFormat="1" x14ac:dyDescent="0.35">
      <c r="Q898" s="130"/>
    </row>
    <row r="899" spans="17:17" s="55" customFormat="1" x14ac:dyDescent="0.35">
      <c r="Q899" s="130"/>
    </row>
    <row r="900" spans="17:17" s="55" customFormat="1" x14ac:dyDescent="0.35">
      <c r="Q900" s="130"/>
    </row>
    <row r="901" spans="17:17" s="55" customFormat="1" x14ac:dyDescent="0.35">
      <c r="Q901" s="130"/>
    </row>
    <row r="902" spans="17:17" s="55" customFormat="1" x14ac:dyDescent="0.35">
      <c r="Q902" s="130"/>
    </row>
    <row r="903" spans="17:17" s="55" customFormat="1" x14ac:dyDescent="0.35">
      <c r="Q903" s="130"/>
    </row>
    <row r="904" spans="17:17" s="55" customFormat="1" x14ac:dyDescent="0.35">
      <c r="Q904" s="130"/>
    </row>
    <row r="905" spans="17:17" s="55" customFormat="1" x14ac:dyDescent="0.35">
      <c r="Q905" s="130"/>
    </row>
    <row r="906" spans="17:17" s="55" customFormat="1" x14ac:dyDescent="0.35">
      <c r="Q906" s="130"/>
    </row>
    <row r="907" spans="17:17" s="55" customFormat="1" x14ac:dyDescent="0.35">
      <c r="Q907" s="130"/>
    </row>
    <row r="908" spans="17:17" s="55" customFormat="1" x14ac:dyDescent="0.35">
      <c r="Q908" s="130"/>
    </row>
    <row r="909" spans="17:17" s="55" customFormat="1" x14ac:dyDescent="0.35">
      <c r="Q909" s="130"/>
    </row>
    <row r="910" spans="17:17" s="55" customFormat="1" x14ac:dyDescent="0.35">
      <c r="Q910" s="130"/>
    </row>
    <row r="911" spans="17:17" s="55" customFormat="1" x14ac:dyDescent="0.35">
      <c r="Q911" s="130"/>
    </row>
    <row r="912" spans="17:17" s="55" customFormat="1" x14ac:dyDescent="0.35">
      <c r="Q912" s="130"/>
    </row>
    <row r="913" spans="17:17" s="55" customFormat="1" x14ac:dyDescent="0.35">
      <c r="Q913" s="130"/>
    </row>
    <row r="914" spans="17:17" s="55" customFormat="1" x14ac:dyDescent="0.35">
      <c r="Q914" s="130"/>
    </row>
    <row r="915" spans="17:17" s="55" customFormat="1" x14ac:dyDescent="0.35">
      <c r="Q915" s="130"/>
    </row>
    <row r="916" spans="17:17" s="55" customFormat="1" x14ac:dyDescent="0.35">
      <c r="Q916" s="130"/>
    </row>
    <row r="917" spans="17:17" s="55" customFormat="1" x14ac:dyDescent="0.35">
      <c r="Q917" s="130"/>
    </row>
    <row r="918" spans="17:17" s="55" customFormat="1" x14ac:dyDescent="0.35">
      <c r="Q918" s="130"/>
    </row>
    <row r="919" spans="17:17" s="55" customFormat="1" x14ac:dyDescent="0.35">
      <c r="Q919" s="130"/>
    </row>
    <row r="920" spans="17:17" s="55" customFormat="1" x14ac:dyDescent="0.35">
      <c r="Q920" s="130"/>
    </row>
    <row r="921" spans="17:17" s="55" customFormat="1" x14ac:dyDescent="0.35">
      <c r="Q921" s="130"/>
    </row>
    <row r="922" spans="17:17" s="55" customFormat="1" x14ac:dyDescent="0.35">
      <c r="Q922" s="130"/>
    </row>
    <row r="923" spans="17:17" s="55" customFormat="1" x14ac:dyDescent="0.35">
      <c r="Q923" s="130"/>
    </row>
    <row r="924" spans="17:17" s="55" customFormat="1" x14ac:dyDescent="0.35">
      <c r="Q924" s="130"/>
    </row>
    <row r="925" spans="17:17" s="55" customFormat="1" x14ac:dyDescent="0.35">
      <c r="Q925" s="130"/>
    </row>
    <row r="926" spans="17:17" s="55" customFormat="1" x14ac:dyDescent="0.35">
      <c r="Q926" s="130"/>
    </row>
    <row r="927" spans="17:17" s="55" customFormat="1" x14ac:dyDescent="0.35">
      <c r="Q927" s="130"/>
    </row>
    <row r="928" spans="17:17" s="55" customFormat="1" x14ac:dyDescent="0.35">
      <c r="Q928" s="130"/>
    </row>
    <row r="929" spans="17:17" s="55" customFormat="1" x14ac:dyDescent="0.35">
      <c r="Q929" s="130"/>
    </row>
    <row r="930" spans="17:17" s="55" customFormat="1" x14ac:dyDescent="0.35">
      <c r="Q930" s="130"/>
    </row>
    <row r="931" spans="17:17" s="55" customFormat="1" x14ac:dyDescent="0.35">
      <c r="Q931" s="130"/>
    </row>
    <row r="932" spans="17:17" s="55" customFormat="1" x14ac:dyDescent="0.35">
      <c r="Q932" s="130"/>
    </row>
    <row r="933" spans="17:17" s="55" customFormat="1" x14ac:dyDescent="0.35">
      <c r="Q933" s="130"/>
    </row>
    <row r="934" spans="17:17" s="55" customFormat="1" x14ac:dyDescent="0.35">
      <c r="Q934" s="130"/>
    </row>
    <row r="935" spans="17:17" s="55" customFormat="1" x14ac:dyDescent="0.35">
      <c r="Q935" s="130"/>
    </row>
    <row r="936" spans="17:17" s="55" customFormat="1" x14ac:dyDescent="0.35">
      <c r="Q936" s="130"/>
    </row>
    <row r="937" spans="17:17" s="55" customFormat="1" x14ac:dyDescent="0.35">
      <c r="Q937" s="130"/>
    </row>
    <row r="938" spans="17:17" s="55" customFormat="1" x14ac:dyDescent="0.35">
      <c r="Q938" s="130"/>
    </row>
    <row r="939" spans="17:17" s="55" customFormat="1" x14ac:dyDescent="0.35">
      <c r="Q939" s="130"/>
    </row>
    <row r="940" spans="17:17" s="55" customFormat="1" x14ac:dyDescent="0.35">
      <c r="Q940" s="130"/>
    </row>
    <row r="941" spans="17:17" s="55" customFormat="1" x14ac:dyDescent="0.35">
      <c r="Q941" s="130"/>
    </row>
    <row r="942" spans="17:17" s="55" customFormat="1" x14ac:dyDescent="0.35">
      <c r="Q942" s="130"/>
    </row>
    <row r="943" spans="17:17" s="55" customFormat="1" x14ac:dyDescent="0.35">
      <c r="Q943" s="130"/>
    </row>
    <row r="944" spans="17:17" s="55" customFormat="1" x14ac:dyDescent="0.35">
      <c r="Q944" s="130"/>
    </row>
    <row r="945" spans="17:17" s="55" customFormat="1" x14ac:dyDescent="0.35">
      <c r="Q945" s="130"/>
    </row>
    <row r="946" spans="17:17" s="55" customFormat="1" x14ac:dyDescent="0.35">
      <c r="Q946" s="130"/>
    </row>
    <row r="947" spans="17:17" s="55" customFormat="1" x14ac:dyDescent="0.35">
      <c r="Q947" s="130"/>
    </row>
    <row r="948" spans="17:17" s="55" customFormat="1" x14ac:dyDescent="0.35">
      <c r="Q948" s="130"/>
    </row>
    <row r="949" spans="17:17" s="55" customFormat="1" x14ac:dyDescent="0.35">
      <c r="Q949" s="130"/>
    </row>
    <row r="950" spans="17:17" s="55" customFormat="1" x14ac:dyDescent="0.35">
      <c r="Q950" s="130"/>
    </row>
    <row r="951" spans="17:17" s="55" customFormat="1" x14ac:dyDescent="0.35">
      <c r="Q951" s="130"/>
    </row>
    <row r="952" spans="17:17" s="55" customFormat="1" x14ac:dyDescent="0.35">
      <c r="Q952" s="130"/>
    </row>
    <row r="953" spans="17:17" s="55" customFormat="1" x14ac:dyDescent="0.35">
      <c r="Q953" s="130"/>
    </row>
    <row r="954" spans="17:17" s="55" customFormat="1" x14ac:dyDescent="0.35">
      <c r="Q954" s="130"/>
    </row>
    <row r="955" spans="17:17" s="55" customFormat="1" x14ac:dyDescent="0.35">
      <c r="Q955" s="130"/>
    </row>
    <row r="956" spans="17:17" s="55" customFormat="1" x14ac:dyDescent="0.35">
      <c r="Q956" s="130"/>
    </row>
    <row r="957" spans="17:17" s="55" customFormat="1" x14ac:dyDescent="0.35">
      <c r="Q957" s="130"/>
    </row>
    <row r="958" spans="17:17" s="55" customFormat="1" x14ac:dyDescent="0.35">
      <c r="Q958" s="130"/>
    </row>
    <row r="959" spans="17:17" s="55" customFormat="1" x14ac:dyDescent="0.35">
      <c r="Q959" s="130"/>
    </row>
    <row r="960" spans="17:17" s="55" customFormat="1" x14ac:dyDescent="0.35">
      <c r="Q960" s="130"/>
    </row>
    <row r="961" spans="17:17" s="55" customFormat="1" x14ac:dyDescent="0.35">
      <c r="Q961" s="130"/>
    </row>
    <row r="962" spans="17:17" s="55" customFormat="1" x14ac:dyDescent="0.35">
      <c r="Q962" s="130"/>
    </row>
    <row r="963" spans="17:17" s="55" customFormat="1" x14ac:dyDescent="0.35">
      <c r="Q963" s="130"/>
    </row>
    <row r="964" spans="17:17" s="55" customFormat="1" x14ac:dyDescent="0.35">
      <c r="Q964" s="130"/>
    </row>
    <row r="965" spans="17:17" s="55" customFormat="1" x14ac:dyDescent="0.35">
      <c r="Q965" s="130"/>
    </row>
    <row r="966" spans="17:17" s="55" customFormat="1" x14ac:dyDescent="0.35">
      <c r="Q966" s="130"/>
    </row>
    <row r="967" spans="17:17" s="55" customFormat="1" x14ac:dyDescent="0.35">
      <c r="Q967" s="130"/>
    </row>
    <row r="968" spans="17:17" s="55" customFormat="1" x14ac:dyDescent="0.35">
      <c r="Q968" s="130"/>
    </row>
    <row r="969" spans="17:17" s="55" customFormat="1" x14ac:dyDescent="0.35">
      <c r="Q969" s="130"/>
    </row>
    <row r="970" spans="17:17" s="55" customFormat="1" x14ac:dyDescent="0.35">
      <c r="Q970" s="130"/>
    </row>
    <row r="971" spans="17:17" s="55" customFormat="1" x14ac:dyDescent="0.35">
      <c r="Q971" s="130"/>
    </row>
    <row r="972" spans="17:17" s="55" customFormat="1" x14ac:dyDescent="0.35">
      <c r="Q972" s="130"/>
    </row>
    <row r="973" spans="17:17" s="55" customFormat="1" x14ac:dyDescent="0.35">
      <c r="Q973" s="130"/>
    </row>
    <row r="974" spans="17:17" s="55" customFormat="1" x14ac:dyDescent="0.35">
      <c r="Q974" s="130"/>
    </row>
    <row r="975" spans="17:17" s="55" customFormat="1" x14ac:dyDescent="0.35">
      <c r="Q975" s="130"/>
    </row>
    <row r="976" spans="17:17" s="55" customFormat="1" x14ac:dyDescent="0.35">
      <c r="Q976" s="130"/>
    </row>
    <row r="977" spans="17:17" s="55" customFormat="1" x14ac:dyDescent="0.35">
      <c r="Q977" s="130"/>
    </row>
    <row r="978" spans="17:17" s="55" customFormat="1" x14ac:dyDescent="0.35">
      <c r="Q978" s="130"/>
    </row>
    <row r="979" spans="17:17" s="55" customFormat="1" x14ac:dyDescent="0.35">
      <c r="Q979" s="130"/>
    </row>
    <row r="980" spans="17:17" s="55" customFormat="1" x14ac:dyDescent="0.35">
      <c r="Q980" s="130"/>
    </row>
    <row r="981" spans="17:17" s="55" customFormat="1" x14ac:dyDescent="0.35">
      <c r="Q981" s="130"/>
    </row>
    <row r="982" spans="17:17" s="55" customFormat="1" x14ac:dyDescent="0.35">
      <c r="Q982" s="130"/>
    </row>
    <row r="983" spans="17:17" s="55" customFormat="1" x14ac:dyDescent="0.35">
      <c r="Q983" s="130"/>
    </row>
    <row r="984" spans="17:17" s="55" customFormat="1" x14ac:dyDescent="0.35">
      <c r="Q984" s="130"/>
    </row>
    <row r="985" spans="17:17" s="55" customFormat="1" x14ac:dyDescent="0.35">
      <c r="Q985" s="130"/>
    </row>
    <row r="986" spans="17:17" s="55" customFormat="1" x14ac:dyDescent="0.35">
      <c r="Q986" s="130"/>
    </row>
    <row r="987" spans="17:17" s="55" customFormat="1" x14ac:dyDescent="0.35">
      <c r="Q987" s="130"/>
    </row>
    <row r="988" spans="17:17" s="55" customFormat="1" x14ac:dyDescent="0.35">
      <c r="Q988" s="130"/>
    </row>
    <row r="989" spans="17:17" s="55" customFormat="1" x14ac:dyDescent="0.35">
      <c r="Q989" s="130"/>
    </row>
    <row r="990" spans="17:17" s="55" customFormat="1" x14ac:dyDescent="0.35">
      <c r="Q990" s="130"/>
    </row>
    <row r="991" spans="17:17" s="55" customFormat="1" x14ac:dyDescent="0.35">
      <c r="Q991" s="130"/>
    </row>
    <row r="992" spans="17:17" s="55" customFormat="1" x14ac:dyDescent="0.35">
      <c r="Q992" s="130"/>
    </row>
    <row r="993" spans="17:17" s="55" customFormat="1" x14ac:dyDescent="0.35">
      <c r="Q993" s="130"/>
    </row>
    <row r="994" spans="17:17" s="55" customFormat="1" x14ac:dyDescent="0.35">
      <c r="Q994" s="130"/>
    </row>
    <row r="995" spans="17:17" s="55" customFormat="1" x14ac:dyDescent="0.35">
      <c r="Q995" s="130"/>
    </row>
    <row r="996" spans="17:17" s="55" customFormat="1" x14ac:dyDescent="0.35">
      <c r="Q996" s="130"/>
    </row>
    <row r="997" spans="17:17" s="55" customFormat="1" x14ac:dyDescent="0.35">
      <c r="Q997" s="130"/>
    </row>
    <row r="998" spans="17:17" s="55" customFormat="1" x14ac:dyDescent="0.35">
      <c r="Q998" s="130"/>
    </row>
    <row r="999" spans="17:17" s="55" customFormat="1" x14ac:dyDescent="0.35">
      <c r="Q999" s="130"/>
    </row>
    <row r="1000" spans="17:17" s="55" customFormat="1" x14ac:dyDescent="0.35">
      <c r="Q1000" s="130"/>
    </row>
    <row r="1001" spans="17:17" s="55" customFormat="1" x14ac:dyDescent="0.35">
      <c r="Q1001" s="130"/>
    </row>
    <row r="1002" spans="17:17" s="55" customFormat="1" x14ac:dyDescent="0.35">
      <c r="Q1002" s="130"/>
    </row>
    <row r="1003" spans="17:17" s="55" customFormat="1" x14ac:dyDescent="0.35">
      <c r="Q1003" s="130"/>
    </row>
    <row r="1004" spans="17:17" s="55" customFormat="1" x14ac:dyDescent="0.35">
      <c r="Q1004" s="130"/>
    </row>
    <row r="1005" spans="17:17" s="55" customFormat="1" x14ac:dyDescent="0.35">
      <c r="Q1005" s="130"/>
    </row>
    <row r="1006" spans="17:17" s="55" customFormat="1" x14ac:dyDescent="0.35">
      <c r="Q1006" s="130"/>
    </row>
    <row r="1007" spans="17:17" s="55" customFormat="1" x14ac:dyDescent="0.35">
      <c r="Q1007" s="130"/>
    </row>
    <row r="1008" spans="17:17" s="55" customFormat="1" x14ac:dyDescent="0.35">
      <c r="Q1008" s="130"/>
    </row>
    <row r="1009" spans="17:17" s="55" customFormat="1" x14ac:dyDescent="0.35">
      <c r="Q1009" s="130"/>
    </row>
    <row r="1010" spans="17:17" s="55" customFormat="1" x14ac:dyDescent="0.35">
      <c r="Q1010" s="130"/>
    </row>
    <row r="1011" spans="17:17" s="55" customFormat="1" x14ac:dyDescent="0.35">
      <c r="Q1011" s="130"/>
    </row>
    <row r="1012" spans="17:17" s="55" customFormat="1" x14ac:dyDescent="0.35">
      <c r="Q1012" s="130"/>
    </row>
    <row r="1013" spans="17:17" s="55" customFormat="1" x14ac:dyDescent="0.35">
      <c r="Q1013" s="130"/>
    </row>
    <row r="1014" spans="17:17" s="55" customFormat="1" x14ac:dyDescent="0.35">
      <c r="Q1014" s="130"/>
    </row>
    <row r="1015" spans="17:17" s="55" customFormat="1" x14ac:dyDescent="0.35">
      <c r="Q1015" s="130"/>
    </row>
    <row r="1016" spans="17:17" s="55" customFormat="1" x14ac:dyDescent="0.35">
      <c r="Q1016" s="130"/>
    </row>
    <row r="1017" spans="17:17" s="55" customFormat="1" x14ac:dyDescent="0.35">
      <c r="Q1017" s="130"/>
    </row>
    <row r="1018" spans="17:17" s="55" customFormat="1" x14ac:dyDescent="0.35">
      <c r="Q1018" s="130"/>
    </row>
    <row r="1019" spans="17:17" s="55" customFormat="1" x14ac:dyDescent="0.35">
      <c r="Q1019" s="130"/>
    </row>
    <row r="1020" spans="17:17" s="55" customFormat="1" x14ac:dyDescent="0.35">
      <c r="Q1020" s="130"/>
    </row>
    <row r="1021" spans="17:17" s="55" customFormat="1" x14ac:dyDescent="0.35">
      <c r="Q1021" s="130"/>
    </row>
    <row r="1022" spans="17:17" s="55" customFormat="1" x14ac:dyDescent="0.35">
      <c r="Q1022" s="130"/>
    </row>
    <row r="1023" spans="17:17" s="55" customFormat="1" x14ac:dyDescent="0.35">
      <c r="Q1023" s="130"/>
    </row>
    <row r="1024" spans="17:17" s="55" customFormat="1" x14ac:dyDescent="0.35">
      <c r="Q1024" s="130"/>
    </row>
    <row r="1025" spans="17:17" s="55" customFormat="1" x14ac:dyDescent="0.35">
      <c r="Q1025" s="130"/>
    </row>
    <row r="1026" spans="17:17" s="55" customFormat="1" x14ac:dyDescent="0.35">
      <c r="Q1026" s="130"/>
    </row>
    <row r="1027" spans="17:17" s="55" customFormat="1" x14ac:dyDescent="0.35">
      <c r="Q1027" s="130"/>
    </row>
    <row r="1028" spans="17:17" s="55" customFormat="1" x14ac:dyDescent="0.35">
      <c r="Q1028" s="130"/>
    </row>
    <row r="1029" spans="17:17" s="55" customFormat="1" x14ac:dyDescent="0.35">
      <c r="Q1029" s="130"/>
    </row>
    <row r="1030" spans="17:17" s="55" customFormat="1" x14ac:dyDescent="0.35">
      <c r="Q1030" s="130"/>
    </row>
    <row r="1031" spans="17:17" s="55" customFormat="1" x14ac:dyDescent="0.35">
      <c r="Q1031" s="130"/>
    </row>
    <row r="1032" spans="17:17" s="55" customFormat="1" x14ac:dyDescent="0.35">
      <c r="Q1032" s="130"/>
    </row>
    <row r="1033" spans="17:17" s="55" customFormat="1" x14ac:dyDescent="0.35">
      <c r="Q1033" s="130"/>
    </row>
    <row r="1034" spans="17:17" s="55" customFormat="1" x14ac:dyDescent="0.35">
      <c r="Q1034" s="130"/>
    </row>
    <row r="1035" spans="17:17" s="55" customFormat="1" x14ac:dyDescent="0.35">
      <c r="Q1035" s="130"/>
    </row>
    <row r="1036" spans="17:17" s="55" customFormat="1" x14ac:dyDescent="0.35">
      <c r="Q1036" s="130"/>
    </row>
    <row r="1037" spans="17:17" s="55" customFormat="1" x14ac:dyDescent="0.35">
      <c r="Q1037" s="130"/>
    </row>
    <row r="1038" spans="17:17" s="55" customFormat="1" x14ac:dyDescent="0.35">
      <c r="Q1038" s="130"/>
    </row>
    <row r="1039" spans="17:17" s="55" customFormat="1" x14ac:dyDescent="0.35">
      <c r="Q1039" s="130"/>
    </row>
    <row r="1040" spans="17:17" s="55" customFormat="1" x14ac:dyDescent="0.35">
      <c r="Q1040" s="130"/>
    </row>
    <row r="1041" spans="17:17" s="55" customFormat="1" x14ac:dyDescent="0.35">
      <c r="Q1041" s="130"/>
    </row>
    <row r="1042" spans="17:17" s="55" customFormat="1" x14ac:dyDescent="0.35">
      <c r="Q1042" s="130"/>
    </row>
    <row r="1043" spans="17:17" s="55" customFormat="1" x14ac:dyDescent="0.35">
      <c r="Q1043" s="130"/>
    </row>
    <row r="1044" spans="17:17" s="55" customFormat="1" x14ac:dyDescent="0.35">
      <c r="Q1044" s="130"/>
    </row>
    <row r="1045" spans="17:17" s="55" customFormat="1" x14ac:dyDescent="0.35">
      <c r="Q1045" s="130"/>
    </row>
    <row r="1046" spans="17:17" s="55" customFormat="1" x14ac:dyDescent="0.35">
      <c r="Q1046" s="130"/>
    </row>
    <row r="1047" spans="17:17" s="55" customFormat="1" x14ac:dyDescent="0.35">
      <c r="Q1047" s="130"/>
    </row>
    <row r="1048" spans="17:17" s="55" customFormat="1" x14ac:dyDescent="0.35">
      <c r="Q1048" s="130"/>
    </row>
    <row r="1049" spans="17:17" s="55" customFormat="1" x14ac:dyDescent="0.35">
      <c r="Q1049" s="130"/>
    </row>
    <row r="1050" spans="17:17" s="55" customFormat="1" x14ac:dyDescent="0.35">
      <c r="Q1050" s="130"/>
    </row>
    <row r="1051" spans="17:17" s="55" customFormat="1" x14ac:dyDescent="0.35">
      <c r="Q1051" s="130"/>
    </row>
    <row r="1052" spans="17:17" s="55" customFormat="1" x14ac:dyDescent="0.35">
      <c r="Q1052" s="130"/>
    </row>
    <row r="1053" spans="17:17" s="55" customFormat="1" x14ac:dyDescent="0.35">
      <c r="Q1053" s="130"/>
    </row>
    <row r="1054" spans="17:17" s="55" customFormat="1" x14ac:dyDescent="0.35">
      <c r="Q1054" s="130"/>
    </row>
    <row r="1055" spans="17:17" s="55" customFormat="1" x14ac:dyDescent="0.35">
      <c r="Q1055" s="130"/>
    </row>
    <row r="1056" spans="17:17" s="55" customFormat="1" x14ac:dyDescent="0.35">
      <c r="Q1056" s="130"/>
    </row>
    <row r="1057" spans="17:17" s="55" customFormat="1" x14ac:dyDescent="0.35">
      <c r="Q1057" s="130"/>
    </row>
    <row r="1058" spans="17:17" s="55" customFormat="1" x14ac:dyDescent="0.35">
      <c r="Q1058" s="130"/>
    </row>
    <row r="1059" spans="17:17" s="55" customFormat="1" x14ac:dyDescent="0.35">
      <c r="Q1059" s="130"/>
    </row>
    <row r="1060" spans="17:17" s="55" customFormat="1" x14ac:dyDescent="0.35">
      <c r="Q1060" s="130"/>
    </row>
    <row r="1061" spans="17:17" s="55" customFormat="1" x14ac:dyDescent="0.35">
      <c r="Q1061" s="130"/>
    </row>
    <row r="1062" spans="17:17" s="55" customFormat="1" x14ac:dyDescent="0.35">
      <c r="Q1062" s="130"/>
    </row>
    <row r="1063" spans="17:17" s="55" customFormat="1" x14ac:dyDescent="0.35">
      <c r="Q1063" s="130"/>
    </row>
    <row r="1064" spans="17:17" s="55" customFormat="1" x14ac:dyDescent="0.35">
      <c r="Q1064" s="130"/>
    </row>
    <row r="1065" spans="17:17" s="55" customFormat="1" x14ac:dyDescent="0.35">
      <c r="Q1065" s="130"/>
    </row>
    <row r="1066" spans="17:17" s="55" customFormat="1" x14ac:dyDescent="0.35">
      <c r="Q1066" s="130"/>
    </row>
    <row r="1067" spans="17:17" s="55" customFormat="1" x14ac:dyDescent="0.35">
      <c r="Q1067" s="130"/>
    </row>
    <row r="1068" spans="17:17" s="55" customFormat="1" x14ac:dyDescent="0.35">
      <c r="Q1068" s="130"/>
    </row>
    <row r="1069" spans="17:17" s="55" customFormat="1" x14ac:dyDescent="0.35">
      <c r="Q1069" s="130"/>
    </row>
    <row r="1070" spans="17:17" s="55" customFormat="1" x14ac:dyDescent="0.35">
      <c r="Q1070" s="130"/>
    </row>
    <row r="1071" spans="17:17" s="55" customFormat="1" x14ac:dyDescent="0.35">
      <c r="Q1071" s="130"/>
    </row>
    <row r="1072" spans="17:17" s="55" customFormat="1" x14ac:dyDescent="0.35">
      <c r="Q1072" s="130"/>
    </row>
    <row r="1073" spans="17:17" s="55" customFormat="1" x14ac:dyDescent="0.35">
      <c r="Q1073" s="130"/>
    </row>
    <row r="1074" spans="17:17" s="55" customFormat="1" x14ac:dyDescent="0.35">
      <c r="Q1074" s="130"/>
    </row>
    <row r="1075" spans="17:17" s="55" customFormat="1" x14ac:dyDescent="0.35">
      <c r="Q1075" s="130"/>
    </row>
    <row r="1076" spans="17:17" s="55" customFormat="1" x14ac:dyDescent="0.35">
      <c r="Q1076" s="130"/>
    </row>
    <row r="1077" spans="17:17" s="55" customFormat="1" x14ac:dyDescent="0.35">
      <c r="Q1077" s="130"/>
    </row>
    <row r="1078" spans="17:17" s="55" customFormat="1" x14ac:dyDescent="0.35">
      <c r="Q1078" s="130"/>
    </row>
    <row r="1079" spans="17:17" s="55" customFormat="1" x14ac:dyDescent="0.35">
      <c r="Q1079" s="130"/>
    </row>
    <row r="1080" spans="17:17" s="55" customFormat="1" x14ac:dyDescent="0.35">
      <c r="Q1080" s="130"/>
    </row>
    <row r="1081" spans="17:17" s="55" customFormat="1" x14ac:dyDescent="0.35">
      <c r="Q1081" s="130"/>
    </row>
    <row r="1082" spans="17:17" s="55" customFormat="1" x14ac:dyDescent="0.35">
      <c r="Q1082" s="130"/>
    </row>
    <row r="1083" spans="17:17" s="55" customFormat="1" x14ac:dyDescent="0.35">
      <c r="Q1083" s="130"/>
    </row>
    <row r="1084" spans="17:17" s="55" customFormat="1" x14ac:dyDescent="0.35">
      <c r="Q1084" s="130"/>
    </row>
    <row r="1085" spans="17:17" s="55" customFormat="1" x14ac:dyDescent="0.35">
      <c r="Q1085" s="130"/>
    </row>
    <row r="1086" spans="17:17" s="55" customFormat="1" x14ac:dyDescent="0.35">
      <c r="Q1086" s="130"/>
    </row>
    <row r="1087" spans="17:17" s="55" customFormat="1" x14ac:dyDescent="0.35">
      <c r="Q1087" s="130"/>
    </row>
    <row r="1088" spans="17:17" s="55" customFormat="1" x14ac:dyDescent="0.35">
      <c r="Q1088" s="130"/>
    </row>
    <row r="1089" spans="17:17" s="55" customFormat="1" x14ac:dyDescent="0.35">
      <c r="Q1089" s="130"/>
    </row>
    <row r="1090" spans="17:17" s="55" customFormat="1" x14ac:dyDescent="0.35">
      <c r="Q1090" s="130"/>
    </row>
    <row r="1091" spans="17:17" s="55" customFormat="1" x14ac:dyDescent="0.35">
      <c r="Q1091" s="130"/>
    </row>
    <row r="1092" spans="17:17" s="55" customFormat="1" x14ac:dyDescent="0.35">
      <c r="Q1092" s="130"/>
    </row>
    <row r="1093" spans="17:17" s="55" customFormat="1" x14ac:dyDescent="0.35">
      <c r="Q1093" s="130"/>
    </row>
    <row r="1094" spans="17:17" s="55" customFormat="1" x14ac:dyDescent="0.35">
      <c r="Q1094" s="130"/>
    </row>
    <row r="1095" spans="17:17" s="55" customFormat="1" x14ac:dyDescent="0.35">
      <c r="Q1095" s="130"/>
    </row>
    <row r="1096" spans="17:17" s="55" customFormat="1" x14ac:dyDescent="0.35">
      <c r="Q1096" s="130"/>
    </row>
    <row r="1097" spans="17:17" s="55" customFormat="1" x14ac:dyDescent="0.35">
      <c r="Q1097" s="130"/>
    </row>
    <row r="1098" spans="17:17" s="55" customFormat="1" x14ac:dyDescent="0.35">
      <c r="Q1098" s="130"/>
    </row>
    <row r="1099" spans="17:17" s="55" customFormat="1" x14ac:dyDescent="0.35">
      <c r="Q1099" s="130"/>
    </row>
    <row r="1100" spans="17:17" s="55" customFormat="1" x14ac:dyDescent="0.35">
      <c r="Q1100" s="130"/>
    </row>
    <row r="1101" spans="17:17" s="55" customFormat="1" x14ac:dyDescent="0.35">
      <c r="Q1101" s="130"/>
    </row>
    <row r="1102" spans="17:17" s="55" customFormat="1" x14ac:dyDescent="0.35">
      <c r="Q1102" s="130"/>
    </row>
    <row r="1103" spans="17:17" s="55" customFormat="1" x14ac:dyDescent="0.35">
      <c r="Q1103" s="130"/>
    </row>
    <row r="1104" spans="17:17" s="55" customFormat="1" x14ac:dyDescent="0.35">
      <c r="Q1104" s="130"/>
    </row>
    <row r="1105" spans="17:17" s="55" customFormat="1" x14ac:dyDescent="0.35">
      <c r="Q1105" s="130"/>
    </row>
    <row r="1106" spans="17:17" s="55" customFormat="1" x14ac:dyDescent="0.35">
      <c r="Q1106" s="130"/>
    </row>
    <row r="1107" spans="17:17" s="55" customFormat="1" x14ac:dyDescent="0.35">
      <c r="Q1107" s="130"/>
    </row>
    <row r="1108" spans="17:17" s="55" customFormat="1" x14ac:dyDescent="0.35">
      <c r="Q1108" s="130"/>
    </row>
    <row r="1109" spans="17:17" s="55" customFormat="1" x14ac:dyDescent="0.35">
      <c r="Q1109" s="130"/>
    </row>
    <row r="1110" spans="17:17" s="55" customFormat="1" x14ac:dyDescent="0.35">
      <c r="Q1110" s="130"/>
    </row>
    <row r="1111" spans="17:17" s="55" customFormat="1" x14ac:dyDescent="0.35">
      <c r="Q1111" s="130"/>
    </row>
    <row r="1112" spans="17:17" s="55" customFormat="1" x14ac:dyDescent="0.35">
      <c r="Q1112" s="130"/>
    </row>
    <row r="1113" spans="17:17" s="55" customFormat="1" x14ac:dyDescent="0.35">
      <c r="Q1113" s="130"/>
    </row>
    <row r="1114" spans="17:17" s="55" customFormat="1" x14ac:dyDescent="0.35">
      <c r="Q1114" s="130"/>
    </row>
    <row r="1115" spans="17:17" s="55" customFormat="1" x14ac:dyDescent="0.35">
      <c r="Q1115" s="130"/>
    </row>
    <row r="1116" spans="17:17" s="55" customFormat="1" x14ac:dyDescent="0.35">
      <c r="Q1116" s="130"/>
    </row>
    <row r="1117" spans="17:17" s="55" customFormat="1" x14ac:dyDescent="0.35">
      <c r="Q1117" s="130"/>
    </row>
    <row r="1118" spans="17:17" s="55" customFormat="1" x14ac:dyDescent="0.35">
      <c r="Q1118" s="130"/>
    </row>
    <row r="1119" spans="17:17" s="55" customFormat="1" x14ac:dyDescent="0.35">
      <c r="Q1119" s="130"/>
    </row>
    <row r="1120" spans="17:17" s="55" customFormat="1" x14ac:dyDescent="0.35">
      <c r="Q1120" s="130"/>
    </row>
    <row r="1121" spans="17:17" s="55" customFormat="1" x14ac:dyDescent="0.35">
      <c r="Q1121" s="130"/>
    </row>
    <row r="1122" spans="17:17" s="55" customFormat="1" x14ac:dyDescent="0.35">
      <c r="Q1122" s="130"/>
    </row>
    <row r="1123" spans="17:17" s="55" customFormat="1" x14ac:dyDescent="0.35">
      <c r="Q1123" s="130"/>
    </row>
    <row r="1124" spans="17:17" s="55" customFormat="1" x14ac:dyDescent="0.35">
      <c r="Q1124" s="130"/>
    </row>
    <row r="1125" spans="17:17" s="55" customFormat="1" x14ac:dyDescent="0.35">
      <c r="Q1125" s="130"/>
    </row>
    <row r="1126" spans="17:17" s="55" customFormat="1" x14ac:dyDescent="0.35">
      <c r="Q1126" s="130"/>
    </row>
    <row r="1127" spans="17:17" s="55" customFormat="1" x14ac:dyDescent="0.35">
      <c r="Q1127" s="130"/>
    </row>
    <row r="1128" spans="17:17" s="55" customFormat="1" x14ac:dyDescent="0.35">
      <c r="Q1128" s="130"/>
    </row>
    <row r="1129" spans="17:17" s="55" customFormat="1" x14ac:dyDescent="0.35">
      <c r="Q1129" s="130"/>
    </row>
    <row r="1130" spans="17:17" s="55" customFormat="1" x14ac:dyDescent="0.35">
      <c r="Q1130" s="130"/>
    </row>
    <row r="1131" spans="17:17" s="55" customFormat="1" x14ac:dyDescent="0.35">
      <c r="Q1131" s="130"/>
    </row>
    <row r="1132" spans="17:17" s="55" customFormat="1" x14ac:dyDescent="0.35">
      <c r="Q1132" s="130"/>
    </row>
    <row r="1133" spans="17:17" s="55" customFormat="1" x14ac:dyDescent="0.35">
      <c r="Q1133" s="130"/>
    </row>
    <row r="1134" spans="17:17" s="55" customFormat="1" x14ac:dyDescent="0.35">
      <c r="Q1134" s="130"/>
    </row>
    <row r="1135" spans="17:17" s="55" customFormat="1" x14ac:dyDescent="0.35">
      <c r="Q1135" s="130"/>
    </row>
    <row r="1136" spans="17:17" s="55" customFormat="1" x14ac:dyDescent="0.35">
      <c r="Q1136" s="130"/>
    </row>
    <row r="1137" spans="17:17" s="55" customFormat="1" x14ac:dyDescent="0.35">
      <c r="Q1137" s="130"/>
    </row>
    <row r="1138" spans="17:17" s="55" customFormat="1" x14ac:dyDescent="0.35">
      <c r="Q1138" s="130"/>
    </row>
    <row r="1139" spans="17:17" s="55" customFormat="1" x14ac:dyDescent="0.35">
      <c r="Q1139" s="130"/>
    </row>
    <row r="1140" spans="17:17" s="55" customFormat="1" x14ac:dyDescent="0.35">
      <c r="Q1140" s="130"/>
    </row>
    <row r="1141" spans="17:17" s="55" customFormat="1" x14ac:dyDescent="0.35">
      <c r="Q1141" s="130"/>
    </row>
    <row r="1142" spans="17:17" s="55" customFormat="1" x14ac:dyDescent="0.35">
      <c r="Q1142" s="130"/>
    </row>
    <row r="1143" spans="17:17" s="55" customFormat="1" x14ac:dyDescent="0.35">
      <c r="Q1143" s="130"/>
    </row>
    <row r="1144" spans="17:17" s="55" customFormat="1" x14ac:dyDescent="0.35">
      <c r="Q1144" s="130"/>
    </row>
    <row r="1145" spans="17:17" s="55" customFormat="1" x14ac:dyDescent="0.35">
      <c r="Q1145" s="130"/>
    </row>
    <row r="1146" spans="17:17" s="55" customFormat="1" x14ac:dyDescent="0.35">
      <c r="Q1146" s="130"/>
    </row>
    <row r="1147" spans="17:17" s="55" customFormat="1" x14ac:dyDescent="0.35">
      <c r="Q1147" s="130"/>
    </row>
    <row r="1148" spans="17:17" s="55" customFormat="1" x14ac:dyDescent="0.35">
      <c r="Q1148" s="130"/>
    </row>
    <row r="1149" spans="17:17" s="55" customFormat="1" x14ac:dyDescent="0.35">
      <c r="Q1149" s="130"/>
    </row>
    <row r="1150" spans="17:17" s="55" customFormat="1" x14ac:dyDescent="0.35">
      <c r="Q1150" s="130"/>
    </row>
    <row r="1151" spans="17:17" s="55" customFormat="1" x14ac:dyDescent="0.35">
      <c r="Q1151" s="130"/>
    </row>
    <row r="1152" spans="17:17" s="55" customFormat="1" x14ac:dyDescent="0.35">
      <c r="Q1152" s="130"/>
    </row>
    <row r="1153" spans="17:17" s="55" customFormat="1" x14ac:dyDescent="0.35">
      <c r="Q1153" s="130"/>
    </row>
    <row r="1154" spans="17:17" s="55" customFormat="1" x14ac:dyDescent="0.35">
      <c r="Q1154" s="130"/>
    </row>
    <row r="1155" spans="17:17" s="55" customFormat="1" x14ac:dyDescent="0.35">
      <c r="Q1155" s="130"/>
    </row>
    <row r="1156" spans="17:17" s="55" customFormat="1" x14ac:dyDescent="0.35">
      <c r="Q1156" s="130"/>
    </row>
    <row r="1157" spans="17:17" s="55" customFormat="1" x14ac:dyDescent="0.35">
      <c r="Q1157" s="130"/>
    </row>
    <row r="1158" spans="17:17" s="55" customFormat="1" x14ac:dyDescent="0.35">
      <c r="Q1158" s="130"/>
    </row>
    <row r="1159" spans="17:17" s="55" customFormat="1" x14ac:dyDescent="0.35">
      <c r="Q1159" s="130"/>
    </row>
    <row r="1160" spans="17:17" s="55" customFormat="1" x14ac:dyDescent="0.35">
      <c r="Q1160" s="130"/>
    </row>
    <row r="1161" spans="17:17" s="55" customFormat="1" x14ac:dyDescent="0.35">
      <c r="Q1161" s="130"/>
    </row>
    <row r="1162" spans="17:17" s="55" customFormat="1" x14ac:dyDescent="0.35">
      <c r="Q1162" s="130"/>
    </row>
    <row r="1163" spans="17:17" s="55" customFormat="1" x14ac:dyDescent="0.35">
      <c r="Q1163" s="130"/>
    </row>
    <row r="1164" spans="17:17" s="55" customFormat="1" x14ac:dyDescent="0.35">
      <c r="Q1164" s="130"/>
    </row>
    <row r="1165" spans="17:17" s="55" customFormat="1" x14ac:dyDescent="0.35">
      <c r="Q1165" s="130"/>
    </row>
    <row r="1166" spans="17:17" s="55" customFormat="1" x14ac:dyDescent="0.35">
      <c r="Q1166" s="130"/>
    </row>
    <row r="1167" spans="17:17" s="55" customFormat="1" x14ac:dyDescent="0.35">
      <c r="Q1167" s="130"/>
    </row>
    <row r="1168" spans="17:17" s="55" customFormat="1" x14ac:dyDescent="0.35">
      <c r="Q1168" s="130"/>
    </row>
    <row r="1169" spans="17:17" s="55" customFormat="1" x14ac:dyDescent="0.35">
      <c r="Q1169" s="130"/>
    </row>
    <row r="1170" spans="17:17" s="55" customFormat="1" x14ac:dyDescent="0.35">
      <c r="Q1170" s="130"/>
    </row>
    <row r="1171" spans="17:17" s="55" customFormat="1" x14ac:dyDescent="0.35">
      <c r="Q1171" s="130"/>
    </row>
    <row r="1172" spans="17:17" s="55" customFormat="1" x14ac:dyDescent="0.35">
      <c r="Q1172" s="130"/>
    </row>
    <row r="1173" spans="17:17" s="55" customFormat="1" x14ac:dyDescent="0.35">
      <c r="Q1173" s="130"/>
    </row>
    <row r="1174" spans="17:17" s="55" customFormat="1" x14ac:dyDescent="0.35">
      <c r="Q1174" s="130"/>
    </row>
    <row r="1175" spans="17:17" s="55" customFormat="1" x14ac:dyDescent="0.35">
      <c r="Q1175" s="130"/>
    </row>
    <row r="1176" spans="17:17" s="55" customFormat="1" x14ac:dyDescent="0.35">
      <c r="Q1176" s="130"/>
    </row>
    <row r="1177" spans="17:17" s="55" customFormat="1" x14ac:dyDescent="0.35">
      <c r="Q1177" s="130"/>
    </row>
    <row r="1178" spans="17:17" s="55" customFormat="1" x14ac:dyDescent="0.35">
      <c r="Q1178" s="130"/>
    </row>
    <row r="1179" spans="17:17" s="55" customFormat="1" x14ac:dyDescent="0.35">
      <c r="Q1179" s="130"/>
    </row>
    <row r="1180" spans="17:17" s="55" customFormat="1" x14ac:dyDescent="0.35">
      <c r="Q1180" s="130"/>
    </row>
    <row r="1181" spans="17:17" s="55" customFormat="1" x14ac:dyDescent="0.35">
      <c r="Q1181" s="130"/>
    </row>
    <row r="1182" spans="17:17" s="55" customFormat="1" x14ac:dyDescent="0.35">
      <c r="Q1182" s="130"/>
    </row>
    <row r="1183" spans="17:17" s="55" customFormat="1" x14ac:dyDescent="0.35">
      <c r="Q1183" s="130"/>
    </row>
    <row r="1184" spans="17:17" s="55" customFormat="1" x14ac:dyDescent="0.35">
      <c r="Q1184" s="130"/>
    </row>
    <row r="1185" spans="17:17" s="55" customFormat="1" x14ac:dyDescent="0.35">
      <c r="Q1185" s="130"/>
    </row>
    <row r="1186" spans="17:17" s="55" customFormat="1" x14ac:dyDescent="0.35">
      <c r="Q1186" s="130"/>
    </row>
    <row r="1187" spans="17:17" s="55" customFormat="1" x14ac:dyDescent="0.35">
      <c r="Q1187" s="130"/>
    </row>
    <row r="1188" spans="17:17" s="55" customFormat="1" x14ac:dyDescent="0.35">
      <c r="Q1188" s="130"/>
    </row>
    <row r="1189" spans="17:17" s="55" customFormat="1" x14ac:dyDescent="0.35">
      <c r="Q1189" s="130"/>
    </row>
    <row r="1190" spans="17:17" s="55" customFormat="1" x14ac:dyDescent="0.35">
      <c r="Q1190" s="130"/>
    </row>
    <row r="1191" spans="17:17" s="55" customFormat="1" x14ac:dyDescent="0.35">
      <c r="Q1191" s="130"/>
    </row>
    <row r="1192" spans="17:17" s="55" customFormat="1" x14ac:dyDescent="0.35">
      <c r="Q1192" s="130"/>
    </row>
    <row r="1193" spans="17:17" s="55" customFormat="1" x14ac:dyDescent="0.35">
      <c r="Q1193" s="130"/>
    </row>
    <row r="1194" spans="17:17" s="55" customFormat="1" x14ac:dyDescent="0.35">
      <c r="Q1194" s="130"/>
    </row>
    <row r="1195" spans="17:17" s="55" customFormat="1" x14ac:dyDescent="0.35">
      <c r="Q1195" s="130"/>
    </row>
    <row r="1196" spans="17:17" s="55" customFormat="1" x14ac:dyDescent="0.35">
      <c r="Q1196" s="130"/>
    </row>
    <row r="1197" spans="17:17" s="55" customFormat="1" x14ac:dyDescent="0.35">
      <c r="Q1197" s="130"/>
    </row>
    <row r="1198" spans="17:17" s="55" customFormat="1" x14ac:dyDescent="0.35">
      <c r="Q1198" s="130"/>
    </row>
    <row r="1199" spans="17:17" s="55" customFormat="1" x14ac:dyDescent="0.35">
      <c r="Q1199" s="130"/>
    </row>
    <row r="1200" spans="17:17" s="55" customFormat="1" x14ac:dyDescent="0.35">
      <c r="Q1200" s="130"/>
    </row>
    <row r="1201" spans="17:17" s="55" customFormat="1" x14ac:dyDescent="0.35">
      <c r="Q1201" s="130"/>
    </row>
    <row r="1202" spans="17:17" s="55" customFormat="1" x14ac:dyDescent="0.35">
      <c r="Q1202" s="130"/>
    </row>
    <row r="1203" spans="17:17" s="55" customFormat="1" x14ac:dyDescent="0.35">
      <c r="Q1203" s="130"/>
    </row>
    <row r="1204" spans="17:17" s="55" customFormat="1" x14ac:dyDescent="0.35">
      <c r="Q1204" s="130"/>
    </row>
    <row r="1205" spans="17:17" s="55" customFormat="1" x14ac:dyDescent="0.35">
      <c r="Q1205" s="130"/>
    </row>
    <row r="1206" spans="17:17" s="55" customFormat="1" x14ac:dyDescent="0.35">
      <c r="Q1206" s="130"/>
    </row>
    <row r="1207" spans="17:17" s="55" customFormat="1" x14ac:dyDescent="0.35">
      <c r="Q1207" s="130"/>
    </row>
    <row r="1208" spans="17:17" s="55" customFormat="1" x14ac:dyDescent="0.35">
      <c r="Q1208" s="130"/>
    </row>
    <row r="1209" spans="17:17" s="55" customFormat="1" x14ac:dyDescent="0.35">
      <c r="Q1209" s="130"/>
    </row>
    <row r="1210" spans="17:17" s="55" customFormat="1" x14ac:dyDescent="0.35">
      <c r="Q1210" s="130"/>
    </row>
    <row r="1211" spans="17:17" s="55" customFormat="1" x14ac:dyDescent="0.35">
      <c r="Q1211" s="130"/>
    </row>
    <row r="1212" spans="17:17" s="55" customFormat="1" x14ac:dyDescent="0.35">
      <c r="Q1212" s="130"/>
    </row>
    <row r="1213" spans="17:17" s="55" customFormat="1" x14ac:dyDescent="0.35">
      <c r="Q1213" s="130"/>
    </row>
    <row r="1214" spans="17:17" s="55" customFormat="1" x14ac:dyDescent="0.35">
      <c r="Q1214" s="130"/>
    </row>
    <row r="1215" spans="17:17" s="55" customFormat="1" x14ac:dyDescent="0.35">
      <c r="Q1215" s="130"/>
    </row>
    <row r="1216" spans="17:17" s="55" customFormat="1" x14ac:dyDescent="0.35">
      <c r="Q1216" s="130"/>
    </row>
    <row r="1217" spans="17:17" s="55" customFormat="1" x14ac:dyDescent="0.35">
      <c r="Q1217" s="130"/>
    </row>
    <row r="1218" spans="17:17" s="55" customFormat="1" x14ac:dyDescent="0.35">
      <c r="Q1218" s="130"/>
    </row>
    <row r="1219" spans="17:17" s="55" customFormat="1" x14ac:dyDescent="0.35">
      <c r="Q1219" s="130"/>
    </row>
    <row r="1220" spans="17:17" s="55" customFormat="1" x14ac:dyDescent="0.35">
      <c r="Q1220" s="130"/>
    </row>
    <row r="1221" spans="17:17" s="55" customFormat="1" x14ac:dyDescent="0.35">
      <c r="Q1221" s="130"/>
    </row>
    <row r="1222" spans="17:17" s="55" customFormat="1" x14ac:dyDescent="0.35">
      <c r="Q1222" s="130"/>
    </row>
    <row r="1223" spans="17:17" s="55" customFormat="1" x14ac:dyDescent="0.35">
      <c r="Q1223" s="130"/>
    </row>
    <row r="1224" spans="17:17" s="55" customFormat="1" x14ac:dyDescent="0.35">
      <c r="Q1224" s="130"/>
    </row>
    <row r="1225" spans="17:17" s="55" customFormat="1" x14ac:dyDescent="0.35">
      <c r="Q1225" s="130"/>
    </row>
    <row r="1226" spans="17:17" s="55" customFormat="1" x14ac:dyDescent="0.35">
      <c r="Q1226" s="130"/>
    </row>
    <row r="1227" spans="17:17" s="55" customFormat="1" x14ac:dyDescent="0.35">
      <c r="Q1227" s="130"/>
    </row>
    <row r="1228" spans="17:17" s="55" customFormat="1" x14ac:dyDescent="0.35">
      <c r="Q1228" s="130"/>
    </row>
    <row r="1229" spans="17:17" s="55" customFormat="1" x14ac:dyDescent="0.35">
      <c r="Q1229" s="130"/>
    </row>
    <row r="1230" spans="17:17" s="55" customFormat="1" x14ac:dyDescent="0.35">
      <c r="Q1230" s="130"/>
    </row>
    <row r="1231" spans="17:17" s="55" customFormat="1" x14ac:dyDescent="0.35">
      <c r="Q1231" s="130"/>
    </row>
    <row r="1232" spans="17:17" s="55" customFormat="1" x14ac:dyDescent="0.35">
      <c r="Q1232" s="130"/>
    </row>
    <row r="1233" spans="17:17" s="55" customFormat="1" x14ac:dyDescent="0.35">
      <c r="Q1233" s="130"/>
    </row>
    <row r="1234" spans="17:17" s="55" customFormat="1" x14ac:dyDescent="0.35">
      <c r="Q1234" s="130"/>
    </row>
    <row r="1235" spans="17:17" s="55" customFormat="1" x14ac:dyDescent="0.35">
      <c r="Q1235" s="130"/>
    </row>
    <row r="1236" spans="17:17" s="55" customFormat="1" x14ac:dyDescent="0.35">
      <c r="Q1236" s="130"/>
    </row>
    <row r="1237" spans="17:17" s="55" customFormat="1" x14ac:dyDescent="0.35">
      <c r="Q1237" s="130"/>
    </row>
    <row r="1238" spans="17:17" s="55" customFormat="1" x14ac:dyDescent="0.35">
      <c r="Q1238" s="130"/>
    </row>
    <row r="1239" spans="17:17" s="55" customFormat="1" x14ac:dyDescent="0.35">
      <c r="Q1239" s="130"/>
    </row>
    <row r="1240" spans="17:17" s="55" customFormat="1" x14ac:dyDescent="0.35">
      <c r="Q1240" s="130"/>
    </row>
    <row r="1241" spans="17:17" s="55" customFormat="1" x14ac:dyDescent="0.35">
      <c r="Q1241" s="130"/>
    </row>
    <row r="1242" spans="17:17" s="55" customFormat="1" x14ac:dyDescent="0.35">
      <c r="Q1242" s="130"/>
    </row>
    <row r="1243" spans="17:17" s="55" customFormat="1" x14ac:dyDescent="0.35">
      <c r="Q1243" s="130"/>
    </row>
    <row r="1244" spans="17:17" s="55" customFormat="1" x14ac:dyDescent="0.35">
      <c r="Q1244" s="130"/>
    </row>
    <row r="1245" spans="17:17" s="55" customFormat="1" x14ac:dyDescent="0.35">
      <c r="Q1245" s="130"/>
    </row>
    <row r="1246" spans="17:17" s="55" customFormat="1" x14ac:dyDescent="0.35">
      <c r="Q1246" s="130"/>
    </row>
    <row r="1247" spans="17:17" s="55" customFormat="1" x14ac:dyDescent="0.35">
      <c r="Q1247" s="130"/>
    </row>
    <row r="1248" spans="17:17" s="55" customFormat="1" x14ac:dyDescent="0.35">
      <c r="Q1248" s="130"/>
    </row>
    <row r="1249" spans="17:17" s="55" customFormat="1" x14ac:dyDescent="0.35">
      <c r="Q1249" s="130"/>
    </row>
    <row r="1250" spans="17:17" s="55" customFormat="1" x14ac:dyDescent="0.35">
      <c r="Q1250" s="130"/>
    </row>
    <row r="1251" spans="17:17" s="55" customFormat="1" x14ac:dyDescent="0.35">
      <c r="Q1251" s="130"/>
    </row>
    <row r="1252" spans="17:17" s="55" customFormat="1" x14ac:dyDescent="0.35">
      <c r="Q1252" s="130"/>
    </row>
    <row r="1253" spans="17:17" s="55" customFormat="1" x14ac:dyDescent="0.35">
      <c r="Q1253" s="130"/>
    </row>
    <row r="1254" spans="17:17" s="55" customFormat="1" x14ac:dyDescent="0.35">
      <c r="Q1254" s="130"/>
    </row>
    <row r="1255" spans="17:17" s="55" customFormat="1" x14ac:dyDescent="0.35">
      <c r="Q1255" s="130"/>
    </row>
    <row r="1256" spans="17:17" s="55" customFormat="1" x14ac:dyDescent="0.35">
      <c r="Q1256" s="130"/>
    </row>
    <row r="1257" spans="17:17" s="55" customFormat="1" x14ac:dyDescent="0.35">
      <c r="Q1257" s="130"/>
    </row>
    <row r="1258" spans="17:17" s="55" customFormat="1" x14ac:dyDescent="0.35">
      <c r="Q1258" s="130"/>
    </row>
    <row r="1259" spans="17:17" s="55" customFormat="1" x14ac:dyDescent="0.35">
      <c r="Q1259" s="130"/>
    </row>
    <row r="1260" spans="17:17" s="55" customFormat="1" x14ac:dyDescent="0.35">
      <c r="Q1260" s="130"/>
    </row>
    <row r="1261" spans="17:17" s="55" customFormat="1" x14ac:dyDescent="0.35">
      <c r="Q1261" s="130"/>
    </row>
    <row r="1262" spans="17:17" s="55" customFormat="1" x14ac:dyDescent="0.35">
      <c r="Q1262" s="130"/>
    </row>
    <row r="1263" spans="17:17" s="55" customFormat="1" x14ac:dyDescent="0.35">
      <c r="Q1263" s="130"/>
    </row>
    <row r="1264" spans="17:17" s="55" customFormat="1" x14ac:dyDescent="0.35">
      <c r="Q1264" s="130"/>
    </row>
    <row r="1265" spans="17:17" s="55" customFormat="1" x14ac:dyDescent="0.35">
      <c r="Q1265" s="130"/>
    </row>
    <row r="1266" spans="17:17" s="55" customFormat="1" x14ac:dyDescent="0.35">
      <c r="Q1266" s="130"/>
    </row>
    <row r="1267" spans="17:17" s="55" customFormat="1" x14ac:dyDescent="0.35">
      <c r="Q1267" s="130"/>
    </row>
    <row r="1268" spans="17:17" s="55" customFormat="1" x14ac:dyDescent="0.35">
      <c r="Q1268" s="130"/>
    </row>
    <row r="1269" spans="17:17" s="55" customFormat="1" x14ac:dyDescent="0.35">
      <c r="Q1269" s="130"/>
    </row>
    <row r="1270" spans="17:17" s="55" customFormat="1" x14ac:dyDescent="0.35">
      <c r="Q1270" s="130"/>
    </row>
    <row r="1271" spans="17:17" s="55" customFormat="1" x14ac:dyDescent="0.35">
      <c r="Q1271" s="130"/>
    </row>
    <row r="1272" spans="17:17" s="55" customFormat="1" x14ac:dyDescent="0.35">
      <c r="Q1272" s="130"/>
    </row>
    <row r="1273" spans="17:17" s="55" customFormat="1" x14ac:dyDescent="0.35">
      <c r="Q1273" s="130"/>
    </row>
    <row r="1274" spans="17:17" s="55" customFormat="1" x14ac:dyDescent="0.35">
      <c r="Q1274" s="130"/>
    </row>
    <row r="1275" spans="17:17" s="55" customFormat="1" x14ac:dyDescent="0.35">
      <c r="Q1275" s="130"/>
    </row>
    <row r="1276" spans="17:17" s="55" customFormat="1" x14ac:dyDescent="0.35">
      <c r="Q1276" s="130"/>
    </row>
    <row r="1277" spans="17:17" s="55" customFormat="1" x14ac:dyDescent="0.35">
      <c r="Q1277" s="130"/>
    </row>
    <row r="1278" spans="17:17" s="55" customFormat="1" x14ac:dyDescent="0.35">
      <c r="Q1278" s="130"/>
    </row>
    <row r="1279" spans="17:17" s="55" customFormat="1" x14ac:dyDescent="0.35">
      <c r="Q1279" s="130"/>
    </row>
    <row r="1280" spans="17:17" s="55" customFormat="1" x14ac:dyDescent="0.35">
      <c r="Q1280" s="130"/>
    </row>
    <row r="1281" spans="17:17" s="55" customFormat="1" x14ac:dyDescent="0.35">
      <c r="Q1281" s="130"/>
    </row>
    <row r="1282" spans="17:17" s="55" customFormat="1" x14ac:dyDescent="0.35">
      <c r="Q1282" s="130"/>
    </row>
    <row r="1283" spans="17:17" s="55" customFormat="1" x14ac:dyDescent="0.35">
      <c r="Q1283" s="130"/>
    </row>
    <row r="1284" spans="17:17" s="55" customFormat="1" x14ac:dyDescent="0.35">
      <c r="Q1284" s="130"/>
    </row>
    <row r="1285" spans="17:17" s="55" customFormat="1" x14ac:dyDescent="0.35">
      <c r="Q1285" s="130"/>
    </row>
    <row r="1286" spans="17:17" s="55" customFormat="1" x14ac:dyDescent="0.35">
      <c r="Q1286" s="130"/>
    </row>
    <row r="1287" spans="17:17" s="55" customFormat="1" x14ac:dyDescent="0.35">
      <c r="Q1287" s="130"/>
    </row>
    <row r="1288" spans="17:17" s="55" customFormat="1" x14ac:dyDescent="0.35">
      <c r="Q1288" s="130"/>
    </row>
    <row r="1289" spans="17:17" s="55" customFormat="1" x14ac:dyDescent="0.35">
      <c r="Q1289" s="130"/>
    </row>
    <row r="1290" spans="17:17" s="55" customFormat="1" x14ac:dyDescent="0.35">
      <c r="Q1290" s="130"/>
    </row>
    <row r="1291" spans="17:17" s="55" customFormat="1" x14ac:dyDescent="0.35">
      <c r="Q1291" s="130"/>
    </row>
    <row r="1292" spans="17:17" s="55" customFormat="1" x14ac:dyDescent="0.35">
      <c r="Q1292" s="130"/>
    </row>
    <row r="1293" spans="17:17" s="55" customFormat="1" x14ac:dyDescent="0.35">
      <c r="Q1293" s="130"/>
    </row>
    <row r="1294" spans="17:17" s="55" customFormat="1" x14ac:dyDescent="0.35">
      <c r="Q1294" s="130"/>
    </row>
    <row r="1295" spans="17:17" s="55" customFormat="1" x14ac:dyDescent="0.35">
      <c r="Q1295" s="130"/>
    </row>
    <row r="1296" spans="17:17" s="55" customFormat="1" x14ac:dyDescent="0.35">
      <c r="Q1296" s="130"/>
    </row>
    <row r="1297" spans="17:17" s="55" customFormat="1" x14ac:dyDescent="0.35">
      <c r="Q1297" s="130"/>
    </row>
    <row r="1298" spans="17:17" s="55" customFormat="1" x14ac:dyDescent="0.35">
      <c r="Q1298" s="130"/>
    </row>
    <row r="1299" spans="17:17" s="55" customFormat="1" x14ac:dyDescent="0.35">
      <c r="Q1299" s="130"/>
    </row>
    <row r="1300" spans="17:17" s="55" customFormat="1" x14ac:dyDescent="0.35">
      <c r="Q1300" s="130"/>
    </row>
    <row r="1301" spans="17:17" s="55" customFormat="1" x14ac:dyDescent="0.35">
      <c r="Q1301" s="130"/>
    </row>
    <row r="1302" spans="17:17" s="55" customFormat="1" x14ac:dyDescent="0.35">
      <c r="Q1302" s="130"/>
    </row>
    <row r="1303" spans="17:17" s="55" customFormat="1" x14ac:dyDescent="0.35">
      <c r="Q1303" s="130"/>
    </row>
    <row r="1304" spans="17:17" s="55" customFormat="1" x14ac:dyDescent="0.35">
      <c r="Q1304" s="130"/>
    </row>
    <row r="1305" spans="17:17" s="55" customFormat="1" x14ac:dyDescent="0.35">
      <c r="Q1305" s="130"/>
    </row>
    <row r="1306" spans="17:17" s="55" customFormat="1" x14ac:dyDescent="0.35">
      <c r="Q1306" s="130"/>
    </row>
    <row r="1307" spans="17:17" s="55" customFormat="1" x14ac:dyDescent="0.35">
      <c r="Q1307" s="130"/>
    </row>
    <row r="1308" spans="17:17" s="55" customFormat="1" x14ac:dyDescent="0.35">
      <c r="Q1308" s="130"/>
    </row>
    <row r="1309" spans="17:17" s="55" customFormat="1" x14ac:dyDescent="0.35">
      <c r="Q1309" s="130"/>
    </row>
    <row r="1310" spans="17:17" s="55" customFormat="1" x14ac:dyDescent="0.35">
      <c r="Q1310" s="130"/>
    </row>
    <row r="1311" spans="17:17" s="55" customFormat="1" x14ac:dyDescent="0.35">
      <c r="Q1311" s="130"/>
    </row>
    <row r="1312" spans="17:17" s="55" customFormat="1" x14ac:dyDescent="0.35">
      <c r="Q1312" s="130"/>
    </row>
    <row r="1313" spans="17:17" s="55" customFormat="1" x14ac:dyDescent="0.35">
      <c r="Q1313" s="130"/>
    </row>
    <row r="1314" spans="17:17" s="55" customFormat="1" x14ac:dyDescent="0.35">
      <c r="Q1314" s="130"/>
    </row>
    <row r="1315" spans="17:17" s="55" customFormat="1" x14ac:dyDescent="0.35">
      <c r="Q1315" s="130"/>
    </row>
    <row r="1316" spans="17:17" s="55" customFormat="1" x14ac:dyDescent="0.35">
      <c r="Q1316" s="130"/>
    </row>
    <row r="1317" spans="17:17" s="55" customFormat="1" x14ac:dyDescent="0.35">
      <c r="Q1317" s="130"/>
    </row>
    <row r="1318" spans="17:17" s="55" customFormat="1" x14ac:dyDescent="0.35">
      <c r="Q1318" s="130"/>
    </row>
    <row r="1319" spans="17:17" s="55" customFormat="1" x14ac:dyDescent="0.35">
      <c r="Q1319" s="130"/>
    </row>
    <row r="1320" spans="17:17" s="55" customFormat="1" x14ac:dyDescent="0.35">
      <c r="Q1320" s="130"/>
    </row>
    <row r="1321" spans="17:17" s="55" customFormat="1" x14ac:dyDescent="0.35">
      <c r="Q1321" s="130"/>
    </row>
    <row r="1322" spans="17:17" s="55" customFormat="1" x14ac:dyDescent="0.35">
      <c r="Q1322" s="130"/>
    </row>
    <row r="1323" spans="17:17" s="55" customFormat="1" x14ac:dyDescent="0.35">
      <c r="Q1323" s="130"/>
    </row>
    <row r="1324" spans="17:17" s="55" customFormat="1" x14ac:dyDescent="0.35">
      <c r="Q1324" s="130"/>
    </row>
    <row r="1325" spans="17:17" s="55" customFormat="1" x14ac:dyDescent="0.35">
      <c r="Q1325" s="130"/>
    </row>
    <row r="1326" spans="17:17" s="55" customFormat="1" x14ac:dyDescent="0.35">
      <c r="Q1326" s="130"/>
    </row>
    <row r="1327" spans="17:17" s="55" customFormat="1" x14ac:dyDescent="0.35">
      <c r="Q1327" s="130"/>
    </row>
    <row r="1328" spans="17:17" s="55" customFormat="1" x14ac:dyDescent="0.35">
      <c r="Q1328" s="130"/>
    </row>
    <row r="1329" spans="17:17" s="55" customFormat="1" x14ac:dyDescent="0.35">
      <c r="Q1329" s="130"/>
    </row>
    <row r="1330" spans="17:17" s="55" customFormat="1" x14ac:dyDescent="0.35">
      <c r="Q1330" s="130"/>
    </row>
    <row r="1331" spans="17:17" s="55" customFormat="1" x14ac:dyDescent="0.35">
      <c r="Q1331" s="130"/>
    </row>
    <row r="1332" spans="17:17" s="55" customFormat="1" x14ac:dyDescent="0.35">
      <c r="Q1332" s="130"/>
    </row>
    <row r="1333" spans="17:17" s="55" customFormat="1" x14ac:dyDescent="0.35">
      <c r="Q1333" s="130"/>
    </row>
    <row r="1334" spans="17:17" s="55" customFormat="1" x14ac:dyDescent="0.35">
      <c r="Q1334" s="130"/>
    </row>
    <row r="1335" spans="17:17" s="55" customFormat="1" x14ac:dyDescent="0.35">
      <c r="Q1335" s="130"/>
    </row>
    <row r="1336" spans="17:17" s="55" customFormat="1" x14ac:dyDescent="0.35">
      <c r="Q1336" s="130"/>
    </row>
    <row r="1337" spans="17:17" s="55" customFormat="1" x14ac:dyDescent="0.35">
      <c r="Q1337" s="130"/>
    </row>
    <row r="1338" spans="17:17" s="55" customFormat="1" x14ac:dyDescent="0.35">
      <c r="Q1338" s="130"/>
    </row>
    <row r="1339" spans="17:17" s="55" customFormat="1" x14ac:dyDescent="0.35">
      <c r="Q1339" s="130"/>
    </row>
    <row r="1340" spans="17:17" s="55" customFormat="1" x14ac:dyDescent="0.35">
      <c r="Q1340" s="130"/>
    </row>
    <row r="1341" spans="17:17" s="55" customFormat="1" x14ac:dyDescent="0.35">
      <c r="Q1341" s="130"/>
    </row>
    <row r="1342" spans="17:17" s="55" customFormat="1" x14ac:dyDescent="0.35">
      <c r="Q1342" s="130"/>
    </row>
    <row r="1343" spans="17:17" s="55" customFormat="1" x14ac:dyDescent="0.35">
      <c r="Q1343" s="130"/>
    </row>
    <row r="1344" spans="17:17" s="55" customFormat="1" x14ac:dyDescent="0.35">
      <c r="Q1344" s="130"/>
    </row>
    <row r="1345" spans="17:17" s="55" customFormat="1" x14ac:dyDescent="0.35">
      <c r="Q1345" s="130"/>
    </row>
    <row r="1346" spans="17:17" s="55" customFormat="1" x14ac:dyDescent="0.35">
      <c r="Q1346" s="130"/>
    </row>
    <row r="1347" spans="17:17" s="55" customFormat="1" x14ac:dyDescent="0.35">
      <c r="Q1347" s="130"/>
    </row>
    <row r="1348" spans="17:17" s="55" customFormat="1" x14ac:dyDescent="0.35">
      <c r="Q1348" s="130"/>
    </row>
    <row r="1349" spans="17:17" s="55" customFormat="1" x14ac:dyDescent="0.35">
      <c r="Q1349" s="130"/>
    </row>
    <row r="1350" spans="17:17" s="55" customFormat="1" x14ac:dyDescent="0.35">
      <c r="Q1350" s="130"/>
    </row>
    <row r="1351" spans="17:17" s="55" customFormat="1" x14ac:dyDescent="0.35">
      <c r="Q1351" s="130"/>
    </row>
    <row r="1352" spans="17:17" s="55" customFormat="1" x14ac:dyDescent="0.35">
      <c r="Q1352" s="130"/>
    </row>
    <row r="1353" spans="17:17" s="55" customFormat="1" x14ac:dyDescent="0.35">
      <c r="Q1353" s="130"/>
    </row>
    <row r="1354" spans="17:17" s="55" customFormat="1" x14ac:dyDescent="0.35">
      <c r="Q1354" s="130"/>
    </row>
    <row r="1355" spans="17:17" s="55" customFormat="1" x14ac:dyDescent="0.35">
      <c r="Q1355" s="130"/>
    </row>
    <row r="1356" spans="17:17" s="55" customFormat="1" x14ac:dyDescent="0.35">
      <c r="Q1356" s="130"/>
    </row>
    <row r="1357" spans="17:17" s="55" customFormat="1" x14ac:dyDescent="0.35">
      <c r="Q1357" s="130"/>
    </row>
    <row r="1358" spans="17:17" s="55" customFormat="1" x14ac:dyDescent="0.35">
      <c r="Q1358" s="130"/>
    </row>
    <row r="1359" spans="17:17" s="55" customFormat="1" x14ac:dyDescent="0.35">
      <c r="Q1359" s="130"/>
    </row>
    <row r="1360" spans="17:17" s="55" customFormat="1" x14ac:dyDescent="0.35">
      <c r="Q1360" s="130"/>
    </row>
    <row r="1361" spans="17:17" s="55" customFormat="1" x14ac:dyDescent="0.35">
      <c r="Q1361" s="130"/>
    </row>
    <row r="1362" spans="17:17" s="55" customFormat="1" x14ac:dyDescent="0.35">
      <c r="Q1362" s="130"/>
    </row>
    <row r="1363" spans="17:17" s="55" customFormat="1" x14ac:dyDescent="0.35">
      <c r="Q1363" s="130"/>
    </row>
    <row r="1364" spans="17:17" s="55" customFormat="1" x14ac:dyDescent="0.35">
      <c r="Q1364" s="130"/>
    </row>
    <row r="1365" spans="17:17" s="55" customFormat="1" x14ac:dyDescent="0.35">
      <c r="Q1365" s="130"/>
    </row>
    <row r="1366" spans="17:17" s="55" customFormat="1" x14ac:dyDescent="0.35">
      <c r="Q1366" s="130"/>
    </row>
    <row r="1367" spans="17:17" s="55" customFormat="1" x14ac:dyDescent="0.35">
      <c r="Q1367" s="130"/>
    </row>
    <row r="1368" spans="17:17" s="55" customFormat="1" x14ac:dyDescent="0.35">
      <c r="Q1368" s="130"/>
    </row>
    <row r="1369" spans="17:17" s="55" customFormat="1" x14ac:dyDescent="0.35">
      <c r="Q1369" s="130"/>
    </row>
    <row r="1370" spans="17:17" s="55" customFormat="1" x14ac:dyDescent="0.35">
      <c r="Q1370" s="130"/>
    </row>
    <row r="1371" spans="17:17" s="55" customFormat="1" x14ac:dyDescent="0.35">
      <c r="Q1371" s="130"/>
    </row>
    <row r="1372" spans="17:17" s="55" customFormat="1" x14ac:dyDescent="0.35">
      <c r="Q1372" s="130"/>
    </row>
    <row r="1373" spans="17:17" s="55" customFormat="1" x14ac:dyDescent="0.35">
      <c r="Q1373" s="130"/>
    </row>
    <row r="1374" spans="17:17" s="55" customFormat="1" x14ac:dyDescent="0.35">
      <c r="Q1374" s="130"/>
    </row>
    <row r="1375" spans="17:17" s="55" customFormat="1" x14ac:dyDescent="0.35">
      <c r="Q1375" s="130"/>
    </row>
    <row r="1376" spans="17:17" s="55" customFormat="1" x14ac:dyDescent="0.35">
      <c r="Q1376" s="130"/>
    </row>
    <row r="1377" spans="17:17" s="55" customFormat="1" x14ac:dyDescent="0.35">
      <c r="Q1377" s="130"/>
    </row>
    <row r="1378" spans="17:17" s="55" customFormat="1" x14ac:dyDescent="0.35">
      <c r="Q1378" s="130"/>
    </row>
    <row r="1379" spans="17:17" s="55" customFormat="1" x14ac:dyDescent="0.35">
      <c r="Q1379" s="130"/>
    </row>
    <row r="1380" spans="17:17" s="55" customFormat="1" x14ac:dyDescent="0.35">
      <c r="Q1380" s="130"/>
    </row>
    <row r="1381" spans="17:17" s="55" customFormat="1" x14ac:dyDescent="0.35">
      <c r="Q1381" s="130"/>
    </row>
    <row r="1382" spans="17:17" s="55" customFormat="1" x14ac:dyDescent="0.35">
      <c r="Q1382" s="130"/>
    </row>
    <row r="1383" spans="17:17" s="55" customFormat="1" x14ac:dyDescent="0.35">
      <c r="Q1383" s="130"/>
    </row>
    <row r="1384" spans="17:17" s="55" customFormat="1" x14ac:dyDescent="0.35">
      <c r="Q1384" s="130"/>
    </row>
    <row r="1385" spans="17:17" s="55" customFormat="1" x14ac:dyDescent="0.35">
      <c r="Q1385" s="130"/>
    </row>
    <row r="1386" spans="17:17" s="55" customFormat="1" x14ac:dyDescent="0.35">
      <c r="Q1386" s="130"/>
    </row>
    <row r="1387" spans="17:17" s="55" customFormat="1" x14ac:dyDescent="0.35">
      <c r="Q1387" s="130"/>
    </row>
    <row r="1388" spans="17:17" s="55" customFormat="1" x14ac:dyDescent="0.35">
      <c r="Q1388" s="130"/>
    </row>
    <row r="1389" spans="17:17" s="55" customFormat="1" x14ac:dyDescent="0.35">
      <c r="Q1389" s="130"/>
    </row>
    <row r="1390" spans="17:17" s="55" customFormat="1" x14ac:dyDescent="0.35">
      <c r="Q1390" s="130"/>
    </row>
    <row r="1391" spans="17:17" s="55" customFormat="1" x14ac:dyDescent="0.35">
      <c r="Q1391" s="130"/>
    </row>
    <row r="1392" spans="17:17" s="55" customFormat="1" x14ac:dyDescent="0.35">
      <c r="Q1392" s="130"/>
    </row>
    <row r="1393" spans="17:17" s="55" customFormat="1" x14ac:dyDescent="0.35">
      <c r="Q1393" s="130"/>
    </row>
    <row r="1394" spans="17:17" s="55" customFormat="1" x14ac:dyDescent="0.35">
      <c r="Q1394" s="130"/>
    </row>
    <row r="1395" spans="17:17" s="55" customFormat="1" x14ac:dyDescent="0.35">
      <c r="Q1395" s="130"/>
    </row>
    <row r="1396" spans="17:17" s="55" customFormat="1" x14ac:dyDescent="0.35">
      <c r="Q1396" s="130"/>
    </row>
    <row r="1397" spans="17:17" s="55" customFormat="1" x14ac:dyDescent="0.35">
      <c r="Q1397" s="130"/>
    </row>
    <row r="1398" spans="17:17" s="55" customFormat="1" x14ac:dyDescent="0.35">
      <c r="Q1398" s="130"/>
    </row>
    <row r="1399" spans="17:17" s="55" customFormat="1" x14ac:dyDescent="0.35">
      <c r="Q1399" s="130"/>
    </row>
    <row r="1400" spans="17:17" s="55" customFormat="1" x14ac:dyDescent="0.35">
      <c r="Q1400" s="130"/>
    </row>
    <row r="1401" spans="17:17" s="55" customFormat="1" x14ac:dyDescent="0.35">
      <c r="Q1401" s="130"/>
    </row>
    <row r="1402" spans="17:17" s="55" customFormat="1" x14ac:dyDescent="0.35">
      <c r="Q1402" s="130"/>
    </row>
    <row r="1403" spans="17:17" s="55" customFormat="1" x14ac:dyDescent="0.35">
      <c r="Q1403" s="130"/>
    </row>
    <row r="1404" spans="17:17" s="55" customFormat="1" x14ac:dyDescent="0.35">
      <c r="Q1404" s="130"/>
    </row>
    <row r="1405" spans="17:17" s="55" customFormat="1" x14ac:dyDescent="0.35">
      <c r="Q1405" s="130"/>
    </row>
    <row r="1406" spans="17:17" s="55" customFormat="1" x14ac:dyDescent="0.35">
      <c r="Q1406" s="130"/>
    </row>
    <row r="1407" spans="17:17" s="55" customFormat="1" x14ac:dyDescent="0.35">
      <c r="Q1407" s="130"/>
    </row>
    <row r="1408" spans="17:17" s="55" customFormat="1" x14ac:dyDescent="0.35">
      <c r="Q1408" s="130"/>
    </row>
    <row r="1409" spans="17:17" s="55" customFormat="1" x14ac:dyDescent="0.35">
      <c r="Q1409" s="130"/>
    </row>
    <row r="1410" spans="17:17" s="55" customFormat="1" x14ac:dyDescent="0.35">
      <c r="Q1410" s="130"/>
    </row>
  </sheetData>
  <sheetProtection algorithmName="SHA-512" hashValue="Vo5CmiQD7J1lMEuSBBaQThInBwWuiYgpmd2SIRqUPRinG2VjCYqubkkzf00Ij5cfQm0h8c0ckCI5MX8nlJXZag==" saltValue="bYGQW0ypnsvSiGQN8SIQRw==" spinCount="100000" sheet="1" objects="1" scenarios="1"/>
  <mergeCells count="4">
    <mergeCell ref="C1:K1"/>
    <mergeCell ref="C2:K2"/>
    <mergeCell ref="B9:B25"/>
    <mergeCell ref="C53:E53"/>
  </mergeCells>
  <conditionalFormatting sqref="C53">
    <cfRule type="expression" dxfId="13" priority="5">
      <formula>$P$36=1</formula>
    </cfRule>
  </conditionalFormatting>
  <dataValidations xWindow="723" yWindow="338" count="2">
    <dataValidation allowBlank="1" showInputMessage="1" showErrorMessage="1" promptTitle="Hoe werkt het?" prompt="STAP1:_x000a_Geef op het bestelformulier, in de kolom AANTAL, aan hoeveel stuks u van welk artikel wilt bestellen. Vul daarna onderaan het formulier de factuurgegevens in en de hoeveelheid afleveradressen._x000a_" sqref="I3:J3"/>
    <dataValidation allowBlank="1" showInputMessage="1" showErrorMessage="1" promptTitle="Aantal stuks gebak" prompt="Voer het aantal in wat je wenst te ontvangen van het gebak wat rechts is aangegeven." sqref="C5:C8 C26:C35 C22:C23 C17:C19 C11:C14"/>
  </dataValidations>
  <pageMargins left="0.3" right="0.17" top="0.47244094488188981" bottom="0.74803149606299213" header="0.15748031496062992" footer="0.31496062992125984"/>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2:MT1166"/>
  <sheetViews>
    <sheetView zoomScaleNormal="100" workbookViewId="0">
      <pane ySplit="7" topLeftCell="A8" activePane="bottomLeft" state="frozen"/>
      <selection pane="bottomLeft" activeCell="G6" sqref="G6"/>
    </sheetView>
  </sheetViews>
  <sheetFormatPr defaultColWidth="9.140625" defaultRowHeight="12.75" x14ac:dyDescent="0.2"/>
  <cols>
    <col min="1" max="1" width="1.7109375" style="1" customWidth="1"/>
    <col min="2" max="2" width="14.5703125" style="1" customWidth="1"/>
    <col min="3" max="3" width="3.7109375" style="1" customWidth="1"/>
    <col min="4" max="5" width="16.5703125" style="1" customWidth="1"/>
    <col min="6" max="6" width="21.85546875" style="1" customWidth="1"/>
    <col min="7" max="7" width="24.5703125" style="1" customWidth="1"/>
    <col min="8" max="8" width="16.28515625" style="1" bestFit="1" customWidth="1"/>
    <col min="9" max="9" width="19.140625" style="1" customWidth="1"/>
    <col min="10" max="10" width="29.85546875" style="1" customWidth="1"/>
    <col min="11" max="11" width="8.7109375" style="1" customWidth="1"/>
    <col min="12" max="12" width="13.42578125" style="1" bestFit="1" customWidth="1"/>
    <col min="13" max="13" width="12.140625" style="1" customWidth="1"/>
    <col min="14" max="14" width="23" style="1" customWidth="1"/>
    <col min="15" max="15" width="25" style="1" customWidth="1"/>
    <col min="16" max="16" width="15.85546875" style="1" customWidth="1"/>
    <col min="17" max="17" width="9.140625" style="1" customWidth="1"/>
    <col min="18" max="18" width="9.28515625" style="1" customWidth="1"/>
    <col min="19" max="26" width="9.140625" style="1" hidden="1" customWidth="1"/>
    <col min="27" max="27" width="10.42578125" style="1" hidden="1" customWidth="1"/>
    <col min="28" max="31" width="9.140625" style="1" hidden="1" customWidth="1"/>
    <col min="32" max="32" width="10.140625" style="1" hidden="1" customWidth="1"/>
    <col min="33" max="33" width="26.7109375" style="1" hidden="1" customWidth="1"/>
    <col min="34" max="50" width="9.140625" style="1" hidden="1" customWidth="1"/>
    <col min="51" max="51" width="9.140625" style="55" customWidth="1"/>
    <col min="52" max="358" width="9.140625" style="55"/>
    <col min="359" max="16384" width="9.140625" style="1"/>
  </cols>
  <sheetData>
    <row r="2" spans="1:49" ht="74.25" customHeight="1" x14ac:dyDescent="1.25">
      <c r="E2" s="131" t="s">
        <v>11</v>
      </c>
      <c r="F2" s="131"/>
      <c r="G2" s="131"/>
      <c r="H2" s="131"/>
      <c r="I2" s="131"/>
      <c r="J2" s="131"/>
      <c r="K2" s="131"/>
      <c r="L2" s="131"/>
      <c r="M2" s="131"/>
      <c r="N2" s="131"/>
      <c r="O2" s="131"/>
    </row>
    <row r="3" spans="1:49" ht="9.75" customHeight="1" x14ac:dyDescent="0.2">
      <c r="G3" s="136" t="str">
        <f>IF(AC7&gt;=1,"U hebt een zondag als leverdag geselecteerd, helaas leveren we dan geen gebak.","")</f>
        <v/>
      </c>
      <c r="H3" s="136"/>
    </row>
    <row r="4" spans="1:49" ht="61.5" customHeight="1" x14ac:dyDescent="0.25">
      <c r="G4" s="136"/>
      <c r="H4" s="136"/>
      <c r="J4" s="91" t="str">
        <f>IF($AJ$4=11,HYPERLINK("#'Taarten koppelen'!J14","Klik hier om uw taarten te koppelen"),"")</f>
        <v/>
      </c>
      <c r="L4" s="135" t="str">
        <f>IF(AA7&gt;=1,"U hebt een postcode van een waddeneiland of Zeeuws-Vlaanderen opgegeven, hiervoor geldt een extra toeslag. Er zal met u contact worden opgenomen.","")</f>
        <v/>
      </c>
      <c r="M4" s="135"/>
      <c r="N4" s="135"/>
      <c r="AJ4" s="1" t="str">
        <f>IF(AC7=0,IF(ISERROR(SUM(AJ8:AJ58)/COUNT(AJ8:AJ58)),"",SUM(AJ8:AJ58)/COUNT(AJ8:AJ58)),"")</f>
        <v/>
      </c>
    </row>
    <row r="5" spans="1:49" ht="18.75" x14ac:dyDescent="0.3">
      <c r="E5" s="78" t="str">
        <f>IF($AJ$4&lt;&gt;11,"alle onderstaande velden zijn verplicht in te vullen velden","")</f>
        <v>alle onderstaande velden zijn verplicht in te vullen velden</v>
      </c>
      <c r="F5" s="3"/>
      <c r="AF5" s="48">
        <f ca="1">stamgegevens!C18</f>
        <v>43847</v>
      </c>
      <c r="AG5" s="48">
        <f>stamgegevens!D18</f>
        <v>2958465</v>
      </c>
    </row>
    <row r="6" spans="1:49" ht="9" customHeight="1" x14ac:dyDescent="0.25">
      <c r="E6" s="12"/>
      <c r="F6" s="12"/>
      <c r="G6" s="12"/>
      <c r="H6" s="12"/>
      <c r="I6" s="12"/>
      <c r="J6" s="12"/>
      <c r="K6" s="12"/>
      <c r="L6" s="12"/>
      <c r="M6" s="12"/>
      <c r="N6" s="12"/>
      <c r="O6" s="37"/>
      <c r="P6" s="36"/>
    </row>
    <row r="7" spans="1:49" ht="15.75" x14ac:dyDescent="0.25">
      <c r="D7" s="38" t="s">
        <v>89</v>
      </c>
      <c r="E7" s="38" t="s">
        <v>60</v>
      </c>
      <c r="F7" s="38" t="s">
        <v>62</v>
      </c>
      <c r="G7" s="38" t="s">
        <v>20</v>
      </c>
      <c r="H7" s="38" t="s">
        <v>22</v>
      </c>
      <c r="I7" s="38" t="s">
        <v>21</v>
      </c>
      <c r="J7" s="38" t="s">
        <v>23</v>
      </c>
      <c r="K7" s="38" t="s">
        <v>10</v>
      </c>
      <c r="L7" s="38" t="s">
        <v>59</v>
      </c>
      <c r="M7" s="38" t="s">
        <v>9</v>
      </c>
      <c r="N7" s="38" t="s">
        <v>4</v>
      </c>
      <c r="O7" s="39" t="s">
        <v>6</v>
      </c>
      <c r="P7" s="49" t="s">
        <v>27</v>
      </c>
      <c r="AA7" s="1">
        <f>SUM(AA8:AA57)</f>
        <v>0</v>
      </c>
      <c r="AB7" s="1" t="s">
        <v>9</v>
      </c>
      <c r="AC7" s="79">
        <f>SUM(AC8:AC58)</f>
        <v>0</v>
      </c>
      <c r="AD7" s="1" t="s">
        <v>61</v>
      </c>
      <c r="AE7" s="1" t="s">
        <v>63</v>
      </c>
      <c r="AF7" s="1" t="s">
        <v>64</v>
      </c>
      <c r="AG7" s="1" t="str">
        <f>stamgegevens!B5</f>
        <v>8:00 - 13:00  € 11</v>
      </c>
      <c r="AH7" s="1">
        <f>SUM(AH8:AH58)</f>
        <v>0</v>
      </c>
    </row>
    <row r="8" spans="1:49" ht="15.75" x14ac:dyDescent="0.25">
      <c r="A8" s="45" t="str">
        <f t="shared" ref="A8:A39" si="0">IF(J8&lt;&gt;"",CONCATENATE(J8,K8,N8),"")</f>
        <v/>
      </c>
      <c r="B8" s="12" t="str">
        <f>IF(C8="","","afleveradres")</f>
        <v/>
      </c>
      <c r="C8" s="13" t="str">
        <f>IF(Bestelformulier!$H$51="","",1)</f>
        <v/>
      </c>
      <c r="D8" s="121"/>
      <c r="E8" s="60"/>
      <c r="F8" s="60"/>
      <c r="G8" s="61"/>
      <c r="H8" s="62"/>
      <c r="I8" s="62"/>
      <c r="J8" s="60"/>
      <c r="K8" s="63"/>
      <c r="L8" s="63"/>
      <c r="M8" s="99"/>
      <c r="N8" s="60"/>
      <c r="O8" s="60"/>
      <c r="P8" s="64"/>
      <c r="Z8" s="26"/>
      <c r="AA8" s="26" t="str">
        <f>IF(ISERROR(IF(AND(VALUE(AB8)&gt;=stamgegevens!$P$5,VALUE(AB8)&lt;=stamgegevens!$Q$5),1,IF(AND(VALUE(AB8)&gt;=stamgegevens!$P$6,VALUE(AB8)&lt;=stamgegevens!$Q$6),1,IF(AND(VALUE(AB8)&gt;=stamgegevens!$P$7,VALUE(AB8)&lt;=stamgegevens!$Q$7),1,IF(AND(VALUE(AB8)&gt;=stamgegevens!$P$8,VALUE(AB8)&lt;=stamgegevens!$Q$8),1,IF(AND(VALUE(AB8)&gt;=stamgegevens!$P$9,VALUE(AB8)&lt;=stamgegevens!$Q$9),1,IF(AND(VALUE(AB8)&gt;=stamgegevens!$P$10,VALUE(AB8)&lt;=stamgegevens!$Q$10),1,IF(AND(VALUE(AB8)&gt;=stamgegevens!$P$11,VALUE(AB8)&lt;=stamgegevens!$Q$11),1,0)))))))),"",IF(AND(VALUE(AB8)&gt;=stamgegevens!$P$5,VALUE(AB8)&lt;=stamgegevens!$Q$5),1,IF(AND(VALUE(AB8)&gt;=stamgegevens!$P$6,VALUE(AB8)&lt;=stamgegevens!$Q$6),1,IF(AND(VALUE(AB8)&gt;=stamgegevens!$P$7,VALUE(AB8)&lt;=stamgegevens!$Q$7),1,IF(AND(VALUE(AB8)&gt;=stamgegevens!$P$8,VALUE(AB8)&lt;=stamgegevens!$Q$8),1,IF(AND(VALUE(AB8)&gt;=stamgegevens!$P$9,VALUE(AB8)&lt;=stamgegevens!$Q$9),1,IF(AND(VALUE(AB8)&gt;=stamgegevens!$P$10,VALUE(AB8)&lt;=stamgegevens!$Q$10),1,IF(AND(VALUE(AB8)&gt;=stamgegevens!$P$11,VALUE(AB8)&lt;=stamgegevens!$Q$11),1,0))))))))</f>
        <v/>
      </c>
      <c r="AB8" s="26" t="str">
        <f>MID(M8,1,4)</f>
        <v/>
      </c>
      <c r="AC8" s="26" t="str">
        <f>IF(AD8=1,1,"")</f>
        <v/>
      </c>
      <c r="AD8" s="26" t="str">
        <f>IF(P8="","",WEEKDAY(P8,1))</f>
        <v/>
      </c>
      <c r="AE8" s="26">
        <f>IF(Bestelformulier!$P$37&gt;=200,0,IF(ISERROR(VLOOKUP(O8,stamgegevens!$B$5:$G$8,6,FALSE)),0,(VLOOKUP(O8,stamgegevens!$B$5:$G$8,6,FALSE))+stamgegevens!$C$17))</f>
        <v>0</v>
      </c>
      <c r="AF8" s="40" t="str">
        <f t="shared" ref="AF8:AF23" si="1">IF($C8&lt;&gt;"",1,"")</f>
        <v/>
      </c>
      <c r="AG8" s="1" t="str">
        <f>stamgegevens!B6</f>
        <v>8:00 - 17:00  € 11</v>
      </c>
      <c r="AH8" s="1" t="str">
        <f>IF(AD8=7,1,"")</f>
        <v/>
      </c>
      <c r="AJ8" s="1" t="str">
        <f>IF(C8&lt;&gt;"",SUM(AL8:AW8),"")</f>
        <v/>
      </c>
      <c r="AK8" s="42">
        <f>IF(AND($C8&lt;&gt;"",D8&lt;&gt;""),1,0)</f>
        <v>0</v>
      </c>
      <c r="AL8" s="42">
        <f>IF(AND($C8&lt;&gt;"",E8&lt;&gt;""),1,0)</f>
        <v>0</v>
      </c>
      <c r="AM8" s="42">
        <f t="shared" ref="AM8:AW8" si="2">IF(AND($C8&lt;&gt;"",F8&lt;&gt;""),1,0)</f>
        <v>0</v>
      </c>
      <c r="AN8" s="42">
        <f t="shared" si="2"/>
        <v>0</v>
      </c>
      <c r="AO8" s="42">
        <f>IF(AND($C8&lt;&gt;"",H8&lt;&gt;""),1,IF(AND($C8&lt;&gt;"",H8="",I8&lt;&gt;""),1,0))</f>
        <v>0</v>
      </c>
      <c r="AP8" s="42">
        <f>IF(AND($C8&lt;&gt;"",I8&lt;&gt;""),1,IF(AND($C8&lt;&gt;"",I8="",H8&lt;&gt;""),1,0))</f>
        <v>0</v>
      </c>
      <c r="AQ8" s="42">
        <f t="shared" si="2"/>
        <v>0</v>
      </c>
      <c r="AR8" s="42">
        <f t="shared" si="2"/>
        <v>0</v>
      </c>
      <c r="AS8" s="42"/>
      <c r="AT8" s="42">
        <f>IF(AND($C8&lt;&gt;"",M8&lt;&gt;""),1,0)</f>
        <v>0</v>
      </c>
      <c r="AU8" s="42">
        <f t="shared" si="2"/>
        <v>0</v>
      </c>
      <c r="AV8" s="42">
        <f t="shared" si="2"/>
        <v>0</v>
      </c>
      <c r="AW8" s="42">
        <f t="shared" si="2"/>
        <v>0</v>
      </c>
    </row>
    <row r="9" spans="1:49" ht="15.75" x14ac:dyDescent="0.25">
      <c r="A9" s="45" t="str">
        <f t="shared" si="0"/>
        <v/>
      </c>
      <c r="B9" s="12" t="str">
        <f>IF(C9="","","afleveradres")</f>
        <v/>
      </c>
      <c r="C9" s="13" t="str">
        <f>IF(C8&gt;=Bestelformulier!$H$51,"",C8+1)</f>
        <v/>
      </c>
      <c r="D9" s="121"/>
      <c r="E9" s="60"/>
      <c r="F9" s="60"/>
      <c r="G9" s="61"/>
      <c r="H9" s="62"/>
      <c r="I9" s="62"/>
      <c r="J9" s="60"/>
      <c r="K9" s="63"/>
      <c r="L9" s="63"/>
      <c r="M9" s="60"/>
      <c r="N9" s="60"/>
      <c r="O9" s="60"/>
      <c r="P9" s="64"/>
      <c r="AA9" s="26" t="str">
        <f>IF(ISERROR(IF(AND(VALUE(AB9)&gt;=stamgegevens!$P$5,VALUE(AB9)&lt;=stamgegevens!$Q$5),1,IF(AND(VALUE(AB9)&gt;=stamgegevens!$P$6,VALUE(AB9)&lt;=stamgegevens!$Q$6),1,IF(AND(VALUE(AB9)&gt;=stamgegevens!$P$7,VALUE(AB9)&lt;=stamgegevens!$Q$7),1,IF(AND(VALUE(AB9)&gt;=stamgegevens!$P$8,VALUE(AB9)&lt;=stamgegevens!$Q$8),1,IF(AND(VALUE(AB9)&gt;=stamgegevens!$P$9,VALUE(AB9)&lt;=stamgegevens!$Q$9),1,IF(AND(VALUE(AB9)&gt;=stamgegevens!$P$10,VALUE(AB9)&lt;=stamgegevens!$Q$10),1,IF(AND(VALUE(AB9)&gt;=stamgegevens!$P$11,VALUE(AB9)&lt;=stamgegevens!$Q$11),1,0)))))))),"",IF(AND(VALUE(AB9)&gt;=stamgegevens!$P$5,VALUE(AB9)&lt;=stamgegevens!$Q$5),1,IF(AND(VALUE(AB9)&gt;=stamgegevens!$P$6,VALUE(AB9)&lt;=stamgegevens!$Q$6),1,IF(AND(VALUE(AB9)&gt;=stamgegevens!$P$7,VALUE(AB9)&lt;=stamgegevens!$Q$7),1,IF(AND(VALUE(AB9)&gt;=stamgegevens!$P$8,VALUE(AB9)&lt;=stamgegevens!$Q$8),1,IF(AND(VALUE(AB9)&gt;=stamgegevens!$P$9,VALUE(AB9)&lt;=stamgegevens!$Q$9),1,IF(AND(VALUE(AB9)&gt;=stamgegevens!$P$10,VALUE(AB9)&lt;=stamgegevens!$Q$10),1,IF(AND(VALUE(AB9)&gt;=stamgegevens!$P$11,VALUE(AB9)&lt;=stamgegevens!$Q$11),1,0))))))))</f>
        <v/>
      </c>
      <c r="AB9" s="26" t="str">
        <f t="shared" ref="AB9:AB57" si="3">MID(M9,1,4)</f>
        <v/>
      </c>
      <c r="AC9" s="26" t="str">
        <f t="shared" ref="AC9:AC57" si="4">IF(AD9=1,1,"")</f>
        <v/>
      </c>
      <c r="AD9" s="26" t="str">
        <f t="shared" ref="AD9:AD57" si="5">IF(P9="","",WEEKDAY(P9,1))</f>
        <v/>
      </c>
      <c r="AE9" s="26">
        <f>IF(Bestelformulier!$P$37&gt;=200,0,IF(ISERROR(VLOOKUP(O9,stamgegevens!$B$5:$G$8,6,FALSE)),0,(VLOOKUP(O9,stamgegevens!$B$5:$G$8,6,FALSE))+stamgegevens!$C$17))</f>
        <v>0</v>
      </c>
      <c r="AF9" s="40" t="str">
        <f t="shared" si="1"/>
        <v/>
      </c>
      <c r="AG9" s="1" t="str">
        <f>stamgegevens!B7</f>
        <v>13:00 - 18:00  € 11</v>
      </c>
      <c r="AH9" s="1" t="str">
        <f t="shared" ref="AH9:AH57" si="6">IF(AD9=7,1,"")</f>
        <v/>
      </c>
      <c r="AJ9" s="1" t="str">
        <f t="shared" ref="AJ9:AJ57" si="7">IF(C9&lt;&gt;"",SUM(AL9:AW9),"")</f>
        <v/>
      </c>
      <c r="AK9" s="42">
        <f t="shared" ref="AK9:AK57" si="8">IF(AND($C9&lt;&gt;"",D9&lt;&gt;""),1,0)</f>
        <v>0</v>
      </c>
      <c r="AL9" s="42">
        <f t="shared" ref="AL9:AL57" si="9">IF(AND($C9&lt;&gt;"",E9&lt;&gt;""),1,0)</f>
        <v>0</v>
      </c>
      <c r="AM9" s="42">
        <f t="shared" ref="AM9:AM57" si="10">IF(AND($C9&lt;&gt;"",F9&lt;&gt;""),1,0)</f>
        <v>0</v>
      </c>
      <c r="AN9" s="42">
        <f t="shared" ref="AN9:AN57" si="11">IF(AND($C9&lt;&gt;"",G9&lt;&gt;""),1,0)</f>
        <v>0</v>
      </c>
      <c r="AO9" s="42">
        <f t="shared" ref="AO9:AO57" si="12">IF(AND($C9&lt;&gt;"",H9&lt;&gt;""),1,IF(AND($C9&lt;&gt;"",H9="",I9&lt;&gt;""),1,0))</f>
        <v>0</v>
      </c>
      <c r="AP9" s="42">
        <f t="shared" ref="AP9:AP57" si="13">IF(AND($C9&lt;&gt;"",I9&lt;&gt;""),1,IF(AND($C9&lt;&gt;"",I9="",H9&lt;&gt;""),1,0))</f>
        <v>0</v>
      </c>
      <c r="AQ9" s="42">
        <f t="shared" ref="AQ9:AQ57" si="14">IF(AND($C9&lt;&gt;"",J9&lt;&gt;""),1,0)</f>
        <v>0</v>
      </c>
      <c r="AR9" s="42">
        <f t="shared" ref="AR9:AR57" si="15">IF(AND($C9&lt;&gt;"",K9&lt;&gt;""),1,0)</f>
        <v>0</v>
      </c>
      <c r="AS9" s="42"/>
      <c r="AT9" s="42">
        <f t="shared" ref="AT9:AT57" si="16">IF(AND($C9&lt;&gt;"",M9&lt;&gt;""),1,0)</f>
        <v>0</v>
      </c>
      <c r="AU9" s="42">
        <f t="shared" ref="AU9:AU57" si="17">IF(AND($C9&lt;&gt;"",N9&lt;&gt;""),1,0)</f>
        <v>0</v>
      </c>
      <c r="AV9" s="42">
        <f t="shared" ref="AV9:AV57" si="18">IF(AND($C9&lt;&gt;"",O9&lt;&gt;""),1,0)</f>
        <v>0</v>
      </c>
      <c r="AW9" s="42">
        <f t="shared" ref="AW9:AW57" si="19">IF(AND($C9&lt;&gt;"",P9&lt;&gt;""),1,0)</f>
        <v>0</v>
      </c>
    </row>
    <row r="10" spans="1:49" ht="15.75" x14ac:dyDescent="0.25">
      <c r="A10" s="45" t="str">
        <f t="shared" si="0"/>
        <v/>
      </c>
      <c r="B10" s="12" t="str">
        <f t="shared" ref="B10:B52" si="20">IF(C10="","","afleveradres")</f>
        <v/>
      </c>
      <c r="C10" s="13" t="str">
        <f>IF(C9&gt;=Bestelformulier!$H$51,"",C9+1)</f>
        <v/>
      </c>
      <c r="D10" s="121"/>
      <c r="E10" s="60"/>
      <c r="F10" s="60"/>
      <c r="G10" s="61"/>
      <c r="H10" s="62"/>
      <c r="I10" s="62"/>
      <c r="J10" s="60"/>
      <c r="K10" s="63"/>
      <c r="L10" s="63"/>
      <c r="M10" s="60"/>
      <c r="N10" s="60"/>
      <c r="O10" s="60"/>
      <c r="P10" s="64"/>
      <c r="AA10" s="26" t="str">
        <f>IF(ISERROR(IF(AND(VALUE(AB10)&gt;=stamgegevens!$P$5,VALUE(AB10)&lt;=stamgegevens!$Q$5),1,IF(AND(VALUE(AB10)&gt;=stamgegevens!$P$6,VALUE(AB10)&lt;=stamgegevens!$Q$6),1,IF(AND(VALUE(AB10)&gt;=stamgegevens!$P$7,VALUE(AB10)&lt;=stamgegevens!$Q$7),1,IF(AND(VALUE(AB10)&gt;=stamgegevens!$P$8,VALUE(AB10)&lt;=stamgegevens!$Q$8),1,IF(AND(VALUE(AB10)&gt;=stamgegevens!$P$9,VALUE(AB10)&lt;=stamgegevens!$Q$9),1,IF(AND(VALUE(AB10)&gt;=stamgegevens!$P$10,VALUE(AB10)&lt;=stamgegevens!$Q$10),1,IF(AND(VALUE(AB10)&gt;=stamgegevens!$P$11,VALUE(AB10)&lt;=stamgegevens!$Q$11),1,0)))))))),"",IF(AND(VALUE(AB10)&gt;=stamgegevens!$P$5,VALUE(AB10)&lt;=stamgegevens!$Q$5),1,IF(AND(VALUE(AB10)&gt;=stamgegevens!$P$6,VALUE(AB10)&lt;=stamgegevens!$Q$6),1,IF(AND(VALUE(AB10)&gt;=stamgegevens!$P$7,VALUE(AB10)&lt;=stamgegevens!$Q$7),1,IF(AND(VALUE(AB10)&gt;=stamgegevens!$P$8,VALUE(AB10)&lt;=stamgegevens!$Q$8),1,IF(AND(VALUE(AB10)&gt;=stamgegevens!$P$9,VALUE(AB10)&lt;=stamgegevens!$Q$9),1,IF(AND(VALUE(AB10)&gt;=stamgegevens!$P$10,VALUE(AB10)&lt;=stamgegevens!$Q$10),1,IF(AND(VALUE(AB10)&gt;=stamgegevens!$P$11,VALUE(AB10)&lt;=stamgegevens!$Q$11),1,0))))))))</f>
        <v/>
      </c>
      <c r="AB10" s="26" t="str">
        <f t="shared" si="3"/>
        <v/>
      </c>
      <c r="AC10" s="26" t="str">
        <f t="shared" si="4"/>
        <v/>
      </c>
      <c r="AD10" s="26" t="str">
        <f t="shared" si="5"/>
        <v/>
      </c>
      <c r="AE10" s="26">
        <f>IF(Bestelformulier!$P$37&gt;=200,0,IF(ISERROR(VLOOKUP(O10,stamgegevens!$B$5:$G$8,6,FALSE)),0,(VLOOKUP(O10,stamgegevens!$B$5:$G$8,6,FALSE))+stamgegevens!$C$17))</f>
        <v>0</v>
      </c>
      <c r="AF10" s="40" t="str">
        <f t="shared" si="1"/>
        <v/>
      </c>
      <c r="AG10" s="1" t="str">
        <f>stamgegevens!B8</f>
        <v>17:00 - 22:00  € 11</v>
      </c>
      <c r="AH10" s="1" t="str">
        <f t="shared" si="6"/>
        <v/>
      </c>
      <c r="AJ10" s="1" t="str">
        <f t="shared" si="7"/>
        <v/>
      </c>
      <c r="AK10" s="42">
        <f t="shared" si="8"/>
        <v>0</v>
      </c>
      <c r="AL10" s="42">
        <f t="shared" si="9"/>
        <v>0</v>
      </c>
      <c r="AM10" s="42">
        <f t="shared" si="10"/>
        <v>0</v>
      </c>
      <c r="AN10" s="42">
        <f t="shared" si="11"/>
        <v>0</v>
      </c>
      <c r="AO10" s="42">
        <f t="shared" si="12"/>
        <v>0</v>
      </c>
      <c r="AP10" s="42">
        <f t="shared" si="13"/>
        <v>0</v>
      </c>
      <c r="AQ10" s="42">
        <f t="shared" si="14"/>
        <v>0</v>
      </c>
      <c r="AR10" s="42">
        <f t="shared" si="15"/>
        <v>0</v>
      </c>
      <c r="AS10" s="42"/>
      <c r="AT10" s="42">
        <f t="shared" si="16"/>
        <v>0</v>
      </c>
      <c r="AU10" s="42">
        <f t="shared" si="17"/>
        <v>0</v>
      </c>
      <c r="AV10" s="42">
        <f t="shared" si="18"/>
        <v>0</v>
      </c>
      <c r="AW10" s="42">
        <f t="shared" si="19"/>
        <v>0</v>
      </c>
    </row>
    <row r="11" spans="1:49" ht="15.75" x14ac:dyDescent="0.25">
      <c r="A11" s="45" t="str">
        <f t="shared" si="0"/>
        <v/>
      </c>
      <c r="B11" s="12" t="str">
        <f t="shared" si="20"/>
        <v/>
      </c>
      <c r="C11" s="13" t="str">
        <f>IF(C10&gt;=Bestelformulier!$H$51,"",C10+1)</f>
        <v/>
      </c>
      <c r="D11" s="121"/>
      <c r="E11" s="60"/>
      <c r="F11" s="60"/>
      <c r="G11" s="61"/>
      <c r="H11" s="62"/>
      <c r="I11" s="62"/>
      <c r="J11" s="60"/>
      <c r="K11" s="63"/>
      <c r="L11" s="63"/>
      <c r="M11" s="60"/>
      <c r="N11" s="60"/>
      <c r="O11" s="60"/>
      <c r="P11" s="64"/>
      <c r="AA11" s="26" t="str">
        <f>IF(ISERROR(IF(AND(VALUE(AB11)&gt;=stamgegevens!$P$5,VALUE(AB11)&lt;=stamgegevens!$Q$5),1,IF(AND(VALUE(AB11)&gt;=stamgegevens!$P$6,VALUE(AB11)&lt;=stamgegevens!$Q$6),1,IF(AND(VALUE(AB11)&gt;=stamgegevens!$P$7,VALUE(AB11)&lt;=stamgegevens!$Q$7),1,IF(AND(VALUE(AB11)&gt;=stamgegevens!$P$8,VALUE(AB11)&lt;=stamgegevens!$Q$8),1,IF(AND(VALUE(AB11)&gt;=stamgegevens!$P$9,VALUE(AB11)&lt;=stamgegevens!$Q$9),1,IF(AND(VALUE(AB11)&gt;=stamgegevens!$P$10,VALUE(AB11)&lt;=stamgegevens!$Q$10),1,IF(AND(VALUE(AB11)&gt;=stamgegevens!$P$11,VALUE(AB11)&lt;=stamgegevens!$Q$11),1,0)))))))),"",IF(AND(VALUE(AB11)&gt;=stamgegevens!$P$5,VALUE(AB11)&lt;=stamgegevens!$Q$5),1,IF(AND(VALUE(AB11)&gt;=stamgegevens!$P$6,VALUE(AB11)&lt;=stamgegevens!$Q$6),1,IF(AND(VALUE(AB11)&gt;=stamgegevens!$P$7,VALUE(AB11)&lt;=stamgegevens!$Q$7),1,IF(AND(VALUE(AB11)&gt;=stamgegevens!$P$8,VALUE(AB11)&lt;=stamgegevens!$Q$8),1,IF(AND(VALUE(AB11)&gt;=stamgegevens!$P$9,VALUE(AB11)&lt;=stamgegevens!$Q$9),1,IF(AND(VALUE(AB11)&gt;=stamgegevens!$P$10,VALUE(AB11)&lt;=stamgegevens!$Q$10),1,IF(AND(VALUE(AB11)&gt;=stamgegevens!$P$11,VALUE(AB11)&lt;=stamgegevens!$Q$11),1,0))))))))</f>
        <v/>
      </c>
      <c r="AB11" s="26" t="str">
        <f t="shared" si="3"/>
        <v/>
      </c>
      <c r="AC11" s="26" t="str">
        <f t="shared" si="4"/>
        <v/>
      </c>
      <c r="AD11" s="26" t="str">
        <f t="shared" si="5"/>
        <v/>
      </c>
      <c r="AE11" s="26">
        <f>IF(Bestelformulier!$P$37&gt;=200,0,IF(ISERROR(VLOOKUP(O11,stamgegevens!$B$5:$G$8,6,FALSE)),0,(VLOOKUP(O11,stamgegevens!$B$5:$G$8,6,FALSE))+stamgegevens!$C$17))</f>
        <v>0</v>
      </c>
      <c r="AF11" s="40" t="str">
        <f t="shared" si="1"/>
        <v/>
      </c>
      <c r="AH11" s="1" t="str">
        <f t="shared" si="6"/>
        <v/>
      </c>
      <c r="AJ11" s="1" t="str">
        <f t="shared" si="7"/>
        <v/>
      </c>
      <c r="AK11" s="42">
        <f t="shared" si="8"/>
        <v>0</v>
      </c>
      <c r="AL11" s="42">
        <f t="shared" si="9"/>
        <v>0</v>
      </c>
      <c r="AM11" s="42">
        <f t="shared" si="10"/>
        <v>0</v>
      </c>
      <c r="AN11" s="42">
        <f t="shared" si="11"/>
        <v>0</v>
      </c>
      <c r="AO11" s="42">
        <f t="shared" si="12"/>
        <v>0</v>
      </c>
      <c r="AP11" s="42">
        <f t="shared" si="13"/>
        <v>0</v>
      </c>
      <c r="AQ11" s="42">
        <f t="shared" si="14"/>
        <v>0</v>
      </c>
      <c r="AR11" s="42">
        <f t="shared" si="15"/>
        <v>0</v>
      </c>
      <c r="AS11" s="42"/>
      <c r="AT11" s="42">
        <f t="shared" si="16"/>
        <v>0</v>
      </c>
      <c r="AU11" s="42">
        <f t="shared" si="17"/>
        <v>0</v>
      </c>
      <c r="AV11" s="42">
        <f t="shared" si="18"/>
        <v>0</v>
      </c>
      <c r="AW11" s="42">
        <f t="shared" si="19"/>
        <v>0</v>
      </c>
    </row>
    <row r="12" spans="1:49" ht="15.75" x14ac:dyDescent="0.25">
      <c r="A12" s="45" t="str">
        <f t="shared" si="0"/>
        <v/>
      </c>
      <c r="B12" s="12" t="str">
        <f t="shared" si="20"/>
        <v/>
      </c>
      <c r="C12" s="13" t="str">
        <f>IF(C11&gt;=Bestelformulier!$H$51,"",C11+1)</f>
        <v/>
      </c>
      <c r="D12" s="121"/>
      <c r="E12" s="60"/>
      <c r="F12" s="60"/>
      <c r="G12" s="61"/>
      <c r="H12" s="62"/>
      <c r="I12" s="62"/>
      <c r="J12" s="60"/>
      <c r="K12" s="63"/>
      <c r="L12" s="63"/>
      <c r="M12" s="60"/>
      <c r="N12" s="60"/>
      <c r="O12" s="60"/>
      <c r="P12" s="64"/>
      <c r="AA12" s="26" t="str">
        <f>IF(ISERROR(IF(AND(VALUE(AB12)&gt;=stamgegevens!$P$5,VALUE(AB12)&lt;=stamgegevens!$Q$5),1,IF(AND(VALUE(AB12)&gt;=stamgegevens!$P$6,VALUE(AB12)&lt;=stamgegevens!$Q$6),1,IF(AND(VALUE(AB12)&gt;=stamgegevens!$P$7,VALUE(AB12)&lt;=stamgegevens!$Q$7),1,IF(AND(VALUE(AB12)&gt;=stamgegevens!$P$8,VALUE(AB12)&lt;=stamgegevens!$Q$8),1,IF(AND(VALUE(AB12)&gt;=stamgegevens!$P$9,VALUE(AB12)&lt;=stamgegevens!$Q$9),1,IF(AND(VALUE(AB12)&gt;=stamgegevens!$P$10,VALUE(AB12)&lt;=stamgegevens!$Q$10),1,IF(AND(VALUE(AB12)&gt;=stamgegevens!$P$11,VALUE(AB12)&lt;=stamgegevens!$Q$11),1,0)))))))),"",IF(AND(VALUE(AB12)&gt;=stamgegevens!$P$5,VALUE(AB12)&lt;=stamgegevens!$Q$5),1,IF(AND(VALUE(AB12)&gt;=stamgegevens!$P$6,VALUE(AB12)&lt;=stamgegevens!$Q$6),1,IF(AND(VALUE(AB12)&gt;=stamgegevens!$P$7,VALUE(AB12)&lt;=stamgegevens!$Q$7),1,IF(AND(VALUE(AB12)&gt;=stamgegevens!$P$8,VALUE(AB12)&lt;=stamgegevens!$Q$8),1,IF(AND(VALUE(AB12)&gt;=stamgegevens!$P$9,VALUE(AB12)&lt;=stamgegevens!$Q$9),1,IF(AND(VALUE(AB12)&gt;=stamgegevens!$P$10,VALUE(AB12)&lt;=stamgegevens!$Q$10),1,IF(AND(VALUE(AB12)&gt;=stamgegevens!$P$11,VALUE(AB12)&lt;=stamgegevens!$Q$11),1,0))))))))</f>
        <v/>
      </c>
      <c r="AB12" s="26" t="str">
        <f t="shared" si="3"/>
        <v/>
      </c>
      <c r="AC12" s="26" t="str">
        <f t="shared" si="4"/>
        <v/>
      </c>
      <c r="AD12" s="26" t="str">
        <f t="shared" si="5"/>
        <v/>
      </c>
      <c r="AE12" s="26">
        <f>IF(Bestelformulier!$P$37&gt;=200,0,IF(ISERROR(VLOOKUP(O12,stamgegevens!$B$5:$G$8,6,FALSE)),0,(VLOOKUP(O12,stamgegevens!$B$5:$G$8,6,FALSE))+stamgegevens!$C$17))</f>
        <v>0</v>
      </c>
      <c r="AF12" s="40" t="str">
        <f t="shared" si="1"/>
        <v/>
      </c>
      <c r="AH12" s="1" t="str">
        <f t="shared" si="6"/>
        <v/>
      </c>
      <c r="AJ12" s="1" t="str">
        <f t="shared" si="7"/>
        <v/>
      </c>
      <c r="AK12" s="42">
        <f t="shared" si="8"/>
        <v>0</v>
      </c>
      <c r="AL12" s="42">
        <f t="shared" si="9"/>
        <v>0</v>
      </c>
      <c r="AM12" s="42">
        <f t="shared" si="10"/>
        <v>0</v>
      </c>
      <c r="AN12" s="42">
        <f t="shared" si="11"/>
        <v>0</v>
      </c>
      <c r="AO12" s="42">
        <f t="shared" si="12"/>
        <v>0</v>
      </c>
      <c r="AP12" s="42">
        <f t="shared" si="13"/>
        <v>0</v>
      </c>
      <c r="AQ12" s="42">
        <f t="shared" si="14"/>
        <v>0</v>
      </c>
      <c r="AR12" s="42">
        <f t="shared" si="15"/>
        <v>0</v>
      </c>
      <c r="AS12" s="42"/>
      <c r="AT12" s="42">
        <f t="shared" si="16"/>
        <v>0</v>
      </c>
      <c r="AU12" s="42">
        <f t="shared" si="17"/>
        <v>0</v>
      </c>
      <c r="AV12" s="42">
        <f t="shared" si="18"/>
        <v>0</v>
      </c>
      <c r="AW12" s="42">
        <f t="shared" si="19"/>
        <v>0</v>
      </c>
    </row>
    <row r="13" spans="1:49" ht="15.75" x14ac:dyDescent="0.25">
      <c r="A13" s="45" t="str">
        <f t="shared" si="0"/>
        <v/>
      </c>
      <c r="B13" s="12" t="str">
        <f t="shared" si="20"/>
        <v/>
      </c>
      <c r="C13" s="13" t="str">
        <f>IF(C12&gt;=Bestelformulier!$H$51,"",C12+1)</f>
        <v/>
      </c>
      <c r="D13" s="121"/>
      <c r="E13" s="60"/>
      <c r="F13" s="60"/>
      <c r="G13" s="61"/>
      <c r="H13" s="62"/>
      <c r="I13" s="62"/>
      <c r="J13" s="60"/>
      <c r="K13" s="63"/>
      <c r="L13" s="63"/>
      <c r="M13" s="60"/>
      <c r="N13" s="60"/>
      <c r="O13" s="60"/>
      <c r="P13" s="64"/>
      <c r="AA13" s="26" t="str">
        <f>IF(ISERROR(IF(AND(VALUE(AB13)&gt;=stamgegevens!$P$5,VALUE(AB13)&lt;=stamgegevens!$Q$5),1,IF(AND(VALUE(AB13)&gt;=stamgegevens!$P$6,VALUE(AB13)&lt;=stamgegevens!$Q$6),1,IF(AND(VALUE(AB13)&gt;=stamgegevens!$P$7,VALUE(AB13)&lt;=stamgegevens!$Q$7),1,IF(AND(VALUE(AB13)&gt;=stamgegevens!$P$8,VALUE(AB13)&lt;=stamgegevens!$Q$8),1,IF(AND(VALUE(AB13)&gt;=stamgegevens!$P$9,VALUE(AB13)&lt;=stamgegevens!$Q$9),1,IF(AND(VALUE(AB13)&gt;=stamgegevens!$P$10,VALUE(AB13)&lt;=stamgegevens!$Q$10),1,IF(AND(VALUE(AB13)&gt;=stamgegevens!$P$11,VALUE(AB13)&lt;=stamgegevens!$Q$11),1,0)))))))),"",IF(AND(VALUE(AB13)&gt;=stamgegevens!$P$5,VALUE(AB13)&lt;=stamgegevens!$Q$5),1,IF(AND(VALUE(AB13)&gt;=stamgegevens!$P$6,VALUE(AB13)&lt;=stamgegevens!$Q$6),1,IF(AND(VALUE(AB13)&gt;=stamgegevens!$P$7,VALUE(AB13)&lt;=stamgegevens!$Q$7),1,IF(AND(VALUE(AB13)&gt;=stamgegevens!$P$8,VALUE(AB13)&lt;=stamgegevens!$Q$8),1,IF(AND(VALUE(AB13)&gt;=stamgegevens!$P$9,VALUE(AB13)&lt;=stamgegevens!$Q$9),1,IF(AND(VALUE(AB13)&gt;=stamgegevens!$P$10,VALUE(AB13)&lt;=stamgegevens!$Q$10),1,IF(AND(VALUE(AB13)&gt;=stamgegevens!$P$11,VALUE(AB13)&lt;=stamgegevens!$Q$11),1,0))))))))</f>
        <v/>
      </c>
      <c r="AB13" s="26" t="str">
        <f t="shared" si="3"/>
        <v/>
      </c>
      <c r="AC13" s="26" t="str">
        <f t="shared" si="4"/>
        <v/>
      </c>
      <c r="AD13" s="26" t="str">
        <f t="shared" si="5"/>
        <v/>
      </c>
      <c r="AE13" s="26">
        <f>IF(Bestelformulier!$P$37&gt;=200,0,IF(ISERROR(VLOOKUP(O13,stamgegevens!$B$5:$G$8,6,FALSE)),0,(VLOOKUP(O13,stamgegevens!$B$5:$G$8,6,FALSE))+stamgegevens!$C$17))</f>
        <v>0</v>
      </c>
      <c r="AF13" s="40" t="str">
        <f t="shared" si="1"/>
        <v/>
      </c>
      <c r="AH13" s="1" t="str">
        <f t="shared" si="6"/>
        <v/>
      </c>
      <c r="AJ13" s="1" t="str">
        <f t="shared" si="7"/>
        <v/>
      </c>
      <c r="AK13" s="42">
        <f t="shared" si="8"/>
        <v>0</v>
      </c>
      <c r="AL13" s="42">
        <f t="shared" si="9"/>
        <v>0</v>
      </c>
      <c r="AM13" s="42">
        <f t="shared" si="10"/>
        <v>0</v>
      </c>
      <c r="AN13" s="42">
        <f t="shared" si="11"/>
        <v>0</v>
      </c>
      <c r="AO13" s="42">
        <f t="shared" si="12"/>
        <v>0</v>
      </c>
      <c r="AP13" s="42">
        <f t="shared" si="13"/>
        <v>0</v>
      </c>
      <c r="AQ13" s="42">
        <f t="shared" si="14"/>
        <v>0</v>
      </c>
      <c r="AR13" s="42">
        <f t="shared" si="15"/>
        <v>0</v>
      </c>
      <c r="AS13" s="42"/>
      <c r="AT13" s="42">
        <f t="shared" si="16"/>
        <v>0</v>
      </c>
      <c r="AU13" s="42">
        <f t="shared" si="17"/>
        <v>0</v>
      </c>
      <c r="AV13" s="42">
        <f t="shared" si="18"/>
        <v>0</v>
      </c>
      <c r="AW13" s="42">
        <f t="shared" si="19"/>
        <v>0</v>
      </c>
    </row>
    <row r="14" spans="1:49" ht="15.75" x14ac:dyDescent="0.25">
      <c r="A14" s="45" t="str">
        <f t="shared" si="0"/>
        <v/>
      </c>
      <c r="B14" s="12" t="str">
        <f t="shared" si="20"/>
        <v/>
      </c>
      <c r="C14" s="13" t="str">
        <f>IF(C13&gt;=Bestelformulier!$H$51,"",C13+1)</f>
        <v/>
      </c>
      <c r="D14" s="121"/>
      <c r="E14" s="60"/>
      <c r="F14" s="60"/>
      <c r="G14" s="61"/>
      <c r="H14" s="62"/>
      <c r="I14" s="62"/>
      <c r="J14" s="60"/>
      <c r="K14" s="63"/>
      <c r="L14" s="63"/>
      <c r="M14" s="60"/>
      <c r="N14" s="60"/>
      <c r="O14" s="60"/>
      <c r="P14" s="64"/>
      <c r="AA14" s="26" t="str">
        <f>IF(ISERROR(IF(AND(VALUE(AB14)&gt;=stamgegevens!$P$5,VALUE(AB14)&lt;=stamgegevens!$Q$5),1,IF(AND(VALUE(AB14)&gt;=stamgegevens!$P$6,VALUE(AB14)&lt;=stamgegevens!$Q$6),1,IF(AND(VALUE(AB14)&gt;=stamgegevens!$P$7,VALUE(AB14)&lt;=stamgegevens!$Q$7),1,IF(AND(VALUE(AB14)&gt;=stamgegevens!$P$8,VALUE(AB14)&lt;=stamgegevens!$Q$8),1,IF(AND(VALUE(AB14)&gt;=stamgegevens!$P$9,VALUE(AB14)&lt;=stamgegevens!$Q$9),1,IF(AND(VALUE(AB14)&gt;=stamgegevens!$P$10,VALUE(AB14)&lt;=stamgegevens!$Q$10),1,IF(AND(VALUE(AB14)&gt;=stamgegevens!$P$11,VALUE(AB14)&lt;=stamgegevens!$Q$11),1,0)))))))),"",IF(AND(VALUE(AB14)&gt;=stamgegevens!$P$5,VALUE(AB14)&lt;=stamgegevens!$Q$5),1,IF(AND(VALUE(AB14)&gt;=stamgegevens!$P$6,VALUE(AB14)&lt;=stamgegevens!$Q$6),1,IF(AND(VALUE(AB14)&gt;=stamgegevens!$P$7,VALUE(AB14)&lt;=stamgegevens!$Q$7),1,IF(AND(VALUE(AB14)&gt;=stamgegevens!$P$8,VALUE(AB14)&lt;=stamgegevens!$Q$8),1,IF(AND(VALUE(AB14)&gt;=stamgegevens!$P$9,VALUE(AB14)&lt;=stamgegevens!$Q$9),1,IF(AND(VALUE(AB14)&gt;=stamgegevens!$P$10,VALUE(AB14)&lt;=stamgegevens!$Q$10),1,IF(AND(VALUE(AB14)&gt;=stamgegevens!$P$11,VALUE(AB14)&lt;=stamgegevens!$Q$11),1,0))))))))</f>
        <v/>
      </c>
      <c r="AB14" s="26" t="str">
        <f t="shared" si="3"/>
        <v/>
      </c>
      <c r="AC14" s="26" t="str">
        <f t="shared" si="4"/>
        <v/>
      </c>
      <c r="AD14" s="26" t="str">
        <f t="shared" si="5"/>
        <v/>
      </c>
      <c r="AE14" s="26">
        <f>IF(Bestelformulier!$P$37&gt;=200,0,IF(ISERROR(VLOOKUP(O14,stamgegevens!$B$5:$G$8,6,FALSE)),0,(VLOOKUP(O14,stamgegevens!$B$5:$G$8,6,FALSE))+stamgegevens!$C$17))</f>
        <v>0</v>
      </c>
      <c r="AF14" s="40" t="str">
        <f t="shared" si="1"/>
        <v/>
      </c>
      <c r="AH14" s="1" t="str">
        <f t="shared" si="6"/>
        <v/>
      </c>
      <c r="AJ14" s="1" t="str">
        <f t="shared" si="7"/>
        <v/>
      </c>
      <c r="AK14" s="42">
        <f t="shared" si="8"/>
        <v>0</v>
      </c>
      <c r="AL14" s="42">
        <f t="shared" si="9"/>
        <v>0</v>
      </c>
      <c r="AM14" s="42">
        <f t="shared" si="10"/>
        <v>0</v>
      </c>
      <c r="AN14" s="42">
        <f t="shared" si="11"/>
        <v>0</v>
      </c>
      <c r="AO14" s="42">
        <f t="shared" si="12"/>
        <v>0</v>
      </c>
      <c r="AP14" s="42">
        <f t="shared" si="13"/>
        <v>0</v>
      </c>
      <c r="AQ14" s="42">
        <f t="shared" si="14"/>
        <v>0</v>
      </c>
      <c r="AR14" s="42">
        <f t="shared" si="15"/>
        <v>0</v>
      </c>
      <c r="AS14" s="42"/>
      <c r="AT14" s="42">
        <f t="shared" si="16"/>
        <v>0</v>
      </c>
      <c r="AU14" s="42">
        <f t="shared" si="17"/>
        <v>0</v>
      </c>
      <c r="AV14" s="42">
        <f t="shared" si="18"/>
        <v>0</v>
      </c>
      <c r="AW14" s="42">
        <f t="shared" si="19"/>
        <v>0</v>
      </c>
    </row>
    <row r="15" spans="1:49" ht="15.75" x14ac:dyDescent="0.25">
      <c r="A15" s="45" t="str">
        <f t="shared" si="0"/>
        <v/>
      </c>
      <c r="B15" s="12" t="str">
        <f t="shared" si="20"/>
        <v/>
      </c>
      <c r="C15" s="13" t="str">
        <f>IF(C14&gt;=Bestelformulier!$H$51,"",C14+1)</f>
        <v/>
      </c>
      <c r="D15" s="121"/>
      <c r="E15" s="60"/>
      <c r="F15" s="60"/>
      <c r="G15" s="61"/>
      <c r="H15" s="62"/>
      <c r="I15" s="62"/>
      <c r="J15" s="60"/>
      <c r="K15" s="63"/>
      <c r="L15" s="63"/>
      <c r="M15" s="60"/>
      <c r="N15" s="60"/>
      <c r="O15" s="60"/>
      <c r="P15" s="64"/>
      <c r="AA15" s="26" t="str">
        <f>IF(ISERROR(IF(AND(VALUE(AB15)&gt;=stamgegevens!$P$5,VALUE(AB15)&lt;=stamgegevens!$Q$5),1,IF(AND(VALUE(AB15)&gt;=stamgegevens!$P$6,VALUE(AB15)&lt;=stamgegevens!$Q$6),1,IF(AND(VALUE(AB15)&gt;=stamgegevens!$P$7,VALUE(AB15)&lt;=stamgegevens!$Q$7),1,IF(AND(VALUE(AB15)&gt;=stamgegevens!$P$8,VALUE(AB15)&lt;=stamgegevens!$Q$8),1,IF(AND(VALUE(AB15)&gt;=stamgegevens!$P$9,VALUE(AB15)&lt;=stamgegevens!$Q$9),1,IF(AND(VALUE(AB15)&gt;=stamgegevens!$P$10,VALUE(AB15)&lt;=stamgegevens!$Q$10),1,IF(AND(VALUE(AB15)&gt;=stamgegevens!$P$11,VALUE(AB15)&lt;=stamgegevens!$Q$11),1,0)))))))),"",IF(AND(VALUE(AB15)&gt;=stamgegevens!$P$5,VALUE(AB15)&lt;=stamgegevens!$Q$5),1,IF(AND(VALUE(AB15)&gt;=stamgegevens!$P$6,VALUE(AB15)&lt;=stamgegevens!$Q$6),1,IF(AND(VALUE(AB15)&gt;=stamgegevens!$P$7,VALUE(AB15)&lt;=stamgegevens!$Q$7),1,IF(AND(VALUE(AB15)&gt;=stamgegevens!$P$8,VALUE(AB15)&lt;=stamgegevens!$Q$8),1,IF(AND(VALUE(AB15)&gt;=stamgegevens!$P$9,VALUE(AB15)&lt;=stamgegevens!$Q$9),1,IF(AND(VALUE(AB15)&gt;=stamgegevens!$P$10,VALUE(AB15)&lt;=stamgegevens!$Q$10),1,IF(AND(VALUE(AB15)&gt;=stamgegevens!$P$11,VALUE(AB15)&lt;=stamgegevens!$Q$11),1,0))))))))</f>
        <v/>
      </c>
      <c r="AB15" s="26" t="str">
        <f t="shared" si="3"/>
        <v/>
      </c>
      <c r="AC15" s="26" t="str">
        <f t="shared" si="4"/>
        <v/>
      </c>
      <c r="AD15" s="26" t="str">
        <f t="shared" si="5"/>
        <v/>
      </c>
      <c r="AE15" s="26">
        <f>IF(Bestelformulier!$P$37&gt;=200,0,IF(ISERROR(VLOOKUP(O15,stamgegevens!$B$5:$G$8,6,FALSE)),0,(VLOOKUP(O15,stamgegevens!$B$5:$G$8,6,FALSE))+stamgegevens!$C$17))</f>
        <v>0</v>
      </c>
      <c r="AF15" s="40" t="str">
        <f t="shared" si="1"/>
        <v/>
      </c>
      <c r="AH15" s="1" t="str">
        <f t="shared" si="6"/>
        <v/>
      </c>
      <c r="AJ15" s="1" t="str">
        <f t="shared" si="7"/>
        <v/>
      </c>
      <c r="AK15" s="42">
        <f t="shared" si="8"/>
        <v>0</v>
      </c>
      <c r="AL15" s="42">
        <f t="shared" si="9"/>
        <v>0</v>
      </c>
      <c r="AM15" s="42">
        <f t="shared" si="10"/>
        <v>0</v>
      </c>
      <c r="AN15" s="42">
        <f t="shared" si="11"/>
        <v>0</v>
      </c>
      <c r="AO15" s="42">
        <f t="shared" si="12"/>
        <v>0</v>
      </c>
      <c r="AP15" s="42">
        <f t="shared" si="13"/>
        <v>0</v>
      </c>
      <c r="AQ15" s="42">
        <f t="shared" si="14"/>
        <v>0</v>
      </c>
      <c r="AR15" s="42">
        <f t="shared" si="15"/>
        <v>0</v>
      </c>
      <c r="AS15" s="42"/>
      <c r="AT15" s="42">
        <f t="shared" si="16"/>
        <v>0</v>
      </c>
      <c r="AU15" s="42">
        <f t="shared" si="17"/>
        <v>0</v>
      </c>
      <c r="AV15" s="42">
        <f t="shared" si="18"/>
        <v>0</v>
      </c>
      <c r="AW15" s="42">
        <f t="shared" si="19"/>
        <v>0</v>
      </c>
    </row>
    <row r="16" spans="1:49" ht="15.75" x14ac:dyDescent="0.25">
      <c r="A16" s="45" t="str">
        <f t="shared" si="0"/>
        <v/>
      </c>
      <c r="B16" s="12" t="str">
        <f t="shared" si="20"/>
        <v/>
      </c>
      <c r="C16" s="13" t="str">
        <f>IF(C15&gt;=Bestelformulier!$H$51,"",C15+1)</f>
        <v/>
      </c>
      <c r="D16" s="121"/>
      <c r="E16" s="60"/>
      <c r="F16" s="60"/>
      <c r="G16" s="61"/>
      <c r="H16" s="62"/>
      <c r="I16" s="62"/>
      <c r="J16" s="60"/>
      <c r="K16" s="63"/>
      <c r="L16" s="63"/>
      <c r="M16" s="60"/>
      <c r="N16" s="60"/>
      <c r="O16" s="60"/>
      <c r="P16" s="64"/>
      <c r="AA16" s="26" t="str">
        <f>IF(ISERROR(IF(AND(VALUE(AB16)&gt;=stamgegevens!$P$5,VALUE(AB16)&lt;=stamgegevens!$Q$5),1,IF(AND(VALUE(AB16)&gt;=stamgegevens!$P$6,VALUE(AB16)&lt;=stamgegevens!$Q$6),1,IF(AND(VALUE(AB16)&gt;=stamgegevens!$P$7,VALUE(AB16)&lt;=stamgegevens!$Q$7),1,IF(AND(VALUE(AB16)&gt;=stamgegevens!$P$8,VALUE(AB16)&lt;=stamgegevens!$Q$8),1,IF(AND(VALUE(AB16)&gt;=stamgegevens!$P$9,VALUE(AB16)&lt;=stamgegevens!$Q$9),1,IF(AND(VALUE(AB16)&gt;=stamgegevens!$P$10,VALUE(AB16)&lt;=stamgegevens!$Q$10),1,IF(AND(VALUE(AB16)&gt;=stamgegevens!$P$11,VALUE(AB16)&lt;=stamgegevens!$Q$11),1,0)))))))),"",IF(AND(VALUE(AB16)&gt;=stamgegevens!$P$5,VALUE(AB16)&lt;=stamgegevens!$Q$5),1,IF(AND(VALUE(AB16)&gt;=stamgegevens!$P$6,VALUE(AB16)&lt;=stamgegevens!$Q$6),1,IF(AND(VALUE(AB16)&gt;=stamgegevens!$P$7,VALUE(AB16)&lt;=stamgegevens!$Q$7),1,IF(AND(VALUE(AB16)&gt;=stamgegevens!$P$8,VALUE(AB16)&lt;=stamgegevens!$Q$8),1,IF(AND(VALUE(AB16)&gt;=stamgegevens!$P$9,VALUE(AB16)&lt;=stamgegevens!$Q$9),1,IF(AND(VALUE(AB16)&gt;=stamgegevens!$P$10,VALUE(AB16)&lt;=stamgegevens!$Q$10),1,IF(AND(VALUE(AB16)&gt;=stamgegevens!$P$11,VALUE(AB16)&lt;=stamgegevens!$Q$11),1,0))))))))</f>
        <v/>
      </c>
      <c r="AB16" s="26" t="str">
        <f t="shared" si="3"/>
        <v/>
      </c>
      <c r="AC16" s="26" t="str">
        <f t="shared" si="4"/>
        <v/>
      </c>
      <c r="AD16" s="26" t="str">
        <f t="shared" si="5"/>
        <v/>
      </c>
      <c r="AE16" s="26">
        <f>IF(Bestelformulier!$P$37&gt;=200,0,IF(ISERROR(VLOOKUP(O16,stamgegevens!$B$5:$G$8,6,FALSE)),0,(VLOOKUP(O16,stamgegevens!$B$5:$G$8,6,FALSE))+stamgegevens!$C$17))</f>
        <v>0</v>
      </c>
      <c r="AF16" s="40" t="str">
        <f t="shared" si="1"/>
        <v/>
      </c>
      <c r="AH16" s="1" t="str">
        <f t="shared" si="6"/>
        <v/>
      </c>
      <c r="AJ16" s="1" t="str">
        <f t="shared" si="7"/>
        <v/>
      </c>
      <c r="AK16" s="42">
        <f t="shared" si="8"/>
        <v>0</v>
      </c>
      <c r="AL16" s="42">
        <f t="shared" si="9"/>
        <v>0</v>
      </c>
      <c r="AM16" s="42">
        <f t="shared" si="10"/>
        <v>0</v>
      </c>
      <c r="AN16" s="42">
        <f t="shared" si="11"/>
        <v>0</v>
      </c>
      <c r="AO16" s="42">
        <f t="shared" si="12"/>
        <v>0</v>
      </c>
      <c r="AP16" s="42">
        <f t="shared" si="13"/>
        <v>0</v>
      </c>
      <c r="AQ16" s="42">
        <f t="shared" si="14"/>
        <v>0</v>
      </c>
      <c r="AR16" s="42">
        <f t="shared" si="15"/>
        <v>0</v>
      </c>
      <c r="AS16" s="42"/>
      <c r="AT16" s="42">
        <f t="shared" si="16"/>
        <v>0</v>
      </c>
      <c r="AU16" s="42">
        <f t="shared" si="17"/>
        <v>0</v>
      </c>
      <c r="AV16" s="42">
        <f t="shared" si="18"/>
        <v>0</v>
      </c>
      <c r="AW16" s="42">
        <f t="shared" si="19"/>
        <v>0</v>
      </c>
    </row>
    <row r="17" spans="1:49" ht="15.75" x14ac:dyDescent="0.25">
      <c r="A17" s="45" t="str">
        <f t="shared" si="0"/>
        <v/>
      </c>
      <c r="B17" s="12" t="str">
        <f t="shared" si="20"/>
        <v/>
      </c>
      <c r="C17" s="13" t="str">
        <f>IF(C16&gt;=Bestelformulier!$H$51,"",C16+1)</f>
        <v/>
      </c>
      <c r="D17" s="121"/>
      <c r="E17" s="60"/>
      <c r="F17" s="60"/>
      <c r="G17" s="61"/>
      <c r="H17" s="62"/>
      <c r="I17" s="62"/>
      <c r="J17" s="60"/>
      <c r="K17" s="63"/>
      <c r="L17" s="63"/>
      <c r="M17" s="60"/>
      <c r="N17" s="60"/>
      <c r="O17" s="60"/>
      <c r="P17" s="64"/>
      <c r="AA17" s="26" t="str">
        <f>IF(ISERROR(IF(AND(VALUE(AB17)&gt;=stamgegevens!$P$5,VALUE(AB17)&lt;=stamgegevens!$Q$5),1,IF(AND(VALUE(AB17)&gt;=stamgegevens!$P$6,VALUE(AB17)&lt;=stamgegevens!$Q$6),1,IF(AND(VALUE(AB17)&gt;=stamgegevens!$P$7,VALUE(AB17)&lt;=stamgegevens!$Q$7),1,IF(AND(VALUE(AB17)&gt;=stamgegevens!$P$8,VALUE(AB17)&lt;=stamgegevens!$Q$8),1,IF(AND(VALUE(AB17)&gt;=stamgegevens!$P$9,VALUE(AB17)&lt;=stamgegevens!$Q$9),1,IF(AND(VALUE(AB17)&gt;=stamgegevens!$P$10,VALUE(AB17)&lt;=stamgegevens!$Q$10),1,IF(AND(VALUE(AB17)&gt;=stamgegevens!$P$11,VALUE(AB17)&lt;=stamgegevens!$Q$11),1,0)))))))),"",IF(AND(VALUE(AB17)&gt;=stamgegevens!$P$5,VALUE(AB17)&lt;=stamgegevens!$Q$5),1,IF(AND(VALUE(AB17)&gt;=stamgegevens!$P$6,VALUE(AB17)&lt;=stamgegevens!$Q$6),1,IF(AND(VALUE(AB17)&gt;=stamgegevens!$P$7,VALUE(AB17)&lt;=stamgegevens!$Q$7),1,IF(AND(VALUE(AB17)&gt;=stamgegevens!$P$8,VALUE(AB17)&lt;=stamgegevens!$Q$8),1,IF(AND(VALUE(AB17)&gt;=stamgegevens!$P$9,VALUE(AB17)&lt;=stamgegevens!$Q$9),1,IF(AND(VALUE(AB17)&gt;=stamgegevens!$P$10,VALUE(AB17)&lt;=stamgegevens!$Q$10),1,IF(AND(VALUE(AB17)&gt;=stamgegevens!$P$11,VALUE(AB17)&lt;=stamgegevens!$Q$11),1,0))))))))</f>
        <v/>
      </c>
      <c r="AB17" s="26" t="str">
        <f t="shared" si="3"/>
        <v/>
      </c>
      <c r="AC17" s="26" t="str">
        <f t="shared" si="4"/>
        <v/>
      </c>
      <c r="AD17" s="26" t="str">
        <f t="shared" si="5"/>
        <v/>
      </c>
      <c r="AE17" s="26">
        <f>IF(Bestelformulier!$P$37&gt;=200,0,IF(ISERROR(VLOOKUP(O17,stamgegevens!$B$5:$G$8,6,FALSE)),0,(VLOOKUP(O17,stamgegevens!$B$5:$G$8,6,FALSE))+stamgegevens!$C$17))</f>
        <v>0</v>
      </c>
      <c r="AF17" s="40" t="str">
        <f t="shared" si="1"/>
        <v/>
      </c>
      <c r="AH17" s="1" t="str">
        <f t="shared" si="6"/>
        <v/>
      </c>
      <c r="AJ17" s="1" t="str">
        <f t="shared" si="7"/>
        <v/>
      </c>
      <c r="AK17" s="42">
        <f t="shared" si="8"/>
        <v>0</v>
      </c>
      <c r="AL17" s="42">
        <f t="shared" si="9"/>
        <v>0</v>
      </c>
      <c r="AM17" s="42">
        <f t="shared" si="10"/>
        <v>0</v>
      </c>
      <c r="AN17" s="42">
        <f t="shared" si="11"/>
        <v>0</v>
      </c>
      <c r="AO17" s="42">
        <f t="shared" si="12"/>
        <v>0</v>
      </c>
      <c r="AP17" s="42">
        <f t="shared" si="13"/>
        <v>0</v>
      </c>
      <c r="AQ17" s="42">
        <f t="shared" si="14"/>
        <v>0</v>
      </c>
      <c r="AR17" s="42">
        <f t="shared" si="15"/>
        <v>0</v>
      </c>
      <c r="AS17" s="42"/>
      <c r="AT17" s="42">
        <f t="shared" si="16"/>
        <v>0</v>
      </c>
      <c r="AU17" s="42">
        <f t="shared" si="17"/>
        <v>0</v>
      </c>
      <c r="AV17" s="42">
        <f t="shared" si="18"/>
        <v>0</v>
      </c>
      <c r="AW17" s="42">
        <f t="shared" si="19"/>
        <v>0</v>
      </c>
    </row>
    <row r="18" spans="1:49" ht="15.75" x14ac:dyDescent="0.25">
      <c r="A18" s="45" t="str">
        <f t="shared" si="0"/>
        <v/>
      </c>
      <c r="B18" s="12" t="str">
        <f t="shared" si="20"/>
        <v/>
      </c>
      <c r="C18" s="13" t="str">
        <f>IF(C17&gt;=Bestelformulier!$H$51,"",C17+1)</f>
        <v/>
      </c>
      <c r="D18" s="121"/>
      <c r="E18" s="60"/>
      <c r="F18" s="60"/>
      <c r="G18" s="61"/>
      <c r="H18" s="62"/>
      <c r="I18" s="62"/>
      <c r="J18" s="60"/>
      <c r="K18" s="63"/>
      <c r="L18" s="63"/>
      <c r="M18" s="60"/>
      <c r="N18" s="60"/>
      <c r="O18" s="60"/>
      <c r="P18" s="64"/>
      <c r="AA18" s="26" t="str">
        <f>IF(ISERROR(IF(AND(VALUE(AB18)&gt;=stamgegevens!$P$5,VALUE(AB18)&lt;=stamgegevens!$Q$5),1,IF(AND(VALUE(AB18)&gt;=stamgegevens!$P$6,VALUE(AB18)&lt;=stamgegevens!$Q$6),1,IF(AND(VALUE(AB18)&gt;=stamgegevens!$P$7,VALUE(AB18)&lt;=stamgegevens!$Q$7),1,IF(AND(VALUE(AB18)&gt;=stamgegevens!$P$8,VALUE(AB18)&lt;=stamgegevens!$Q$8),1,IF(AND(VALUE(AB18)&gt;=stamgegevens!$P$9,VALUE(AB18)&lt;=stamgegevens!$Q$9),1,IF(AND(VALUE(AB18)&gt;=stamgegevens!$P$10,VALUE(AB18)&lt;=stamgegevens!$Q$10),1,IF(AND(VALUE(AB18)&gt;=stamgegevens!$P$11,VALUE(AB18)&lt;=stamgegevens!$Q$11),1,0)))))))),"",IF(AND(VALUE(AB18)&gt;=stamgegevens!$P$5,VALUE(AB18)&lt;=stamgegevens!$Q$5),1,IF(AND(VALUE(AB18)&gt;=stamgegevens!$P$6,VALUE(AB18)&lt;=stamgegevens!$Q$6),1,IF(AND(VALUE(AB18)&gt;=stamgegevens!$P$7,VALUE(AB18)&lt;=stamgegevens!$Q$7),1,IF(AND(VALUE(AB18)&gt;=stamgegevens!$P$8,VALUE(AB18)&lt;=stamgegevens!$Q$8),1,IF(AND(VALUE(AB18)&gt;=stamgegevens!$P$9,VALUE(AB18)&lt;=stamgegevens!$Q$9),1,IF(AND(VALUE(AB18)&gt;=stamgegevens!$P$10,VALUE(AB18)&lt;=stamgegevens!$Q$10),1,IF(AND(VALUE(AB18)&gt;=stamgegevens!$P$11,VALUE(AB18)&lt;=stamgegevens!$Q$11),1,0))))))))</f>
        <v/>
      </c>
      <c r="AB18" s="26" t="str">
        <f t="shared" si="3"/>
        <v/>
      </c>
      <c r="AC18" s="26" t="str">
        <f t="shared" si="4"/>
        <v/>
      </c>
      <c r="AD18" s="26" t="str">
        <f t="shared" si="5"/>
        <v/>
      </c>
      <c r="AE18" s="26">
        <f>IF(Bestelformulier!$P$37&gt;=200,0,IF(ISERROR(VLOOKUP(O18,stamgegevens!$B$5:$G$8,6,FALSE)),0,(VLOOKUP(O18,stamgegevens!$B$5:$G$8,6,FALSE))+stamgegevens!$C$17))</f>
        <v>0</v>
      </c>
      <c r="AF18" s="40" t="str">
        <f t="shared" si="1"/>
        <v/>
      </c>
      <c r="AH18" s="1" t="str">
        <f t="shared" si="6"/>
        <v/>
      </c>
      <c r="AJ18" s="1" t="str">
        <f t="shared" si="7"/>
        <v/>
      </c>
      <c r="AK18" s="42">
        <f t="shared" si="8"/>
        <v>0</v>
      </c>
      <c r="AL18" s="42">
        <f t="shared" si="9"/>
        <v>0</v>
      </c>
      <c r="AM18" s="42">
        <f t="shared" si="10"/>
        <v>0</v>
      </c>
      <c r="AN18" s="42">
        <f t="shared" si="11"/>
        <v>0</v>
      </c>
      <c r="AO18" s="42">
        <f t="shared" si="12"/>
        <v>0</v>
      </c>
      <c r="AP18" s="42">
        <f t="shared" si="13"/>
        <v>0</v>
      </c>
      <c r="AQ18" s="42">
        <f t="shared" si="14"/>
        <v>0</v>
      </c>
      <c r="AR18" s="42">
        <f t="shared" si="15"/>
        <v>0</v>
      </c>
      <c r="AS18" s="42"/>
      <c r="AT18" s="42">
        <f t="shared" si="16"/>
        <v>0</v>
      </c>
      <c r="AU18" s="42">
        <f t="shared" si="17"/>
        <v>0</v>
      </c>
      <c r="AV18" s="42">
        <f t="shared" si="18"/>
        <v>0</v>
      </c>
      <c r="AW18" s="42">
        <f t="shared" si="19"/>
        <v>0</v>
      </c>
    </row>
    <row r="19" spans="1:49" ht="15.75" x14ac:dyDescent="0.25">
      <c r="A19" s="45" t="str">
        <f t="shared" si="0"/>
        <v/>
      </c>
      <c r="B19" s="12" t="str">
        <f t="shared" si="20"/>
        <v/>
      </c>
      <c r="C19" s="13" t="str">
        <f>IF(C18&gt;=Bestelformulier!$H$51,"",C18+1)</f>
        <v/>
      </c>
      <c r="D19" s="121"/>
      <c r="E19" s="60"/>
      <c r="F19" s="60"/>
      <c r="G19" s="61"/>
      <c r="H19" s="62"/>
      <c r="I19" s="62"/>
      <c r="J19" s="60"/>
      <c r="K19" s="63"/>
      <c r="L19" s="63"/>
      <c r="M19" s="60"/>
      <c r="N19" s="60"/>
      <c r="O19" s="60"/>
      <c r="P19" s="64"/>
      <c r="AA19" s="26" t="str">
        <f>IF(ISERROR(IF(AND(VALUE(AB19)&gt;=stamgegevens!$P$5,VALUE(AB19)&lt;=stamgegevens!$Q$5),1,IF(AND(VALUE(AB19)&gt;=stamgegevens!$P$6,VALUE(AB19)&lt;=stamgegevens!$Q$6),1,IF(AND(VALUE(AB19)&gt;=stamgegevens!$P$7,VALUE(AB19)&lt;=stamgegevens!$Q$7),1,IF(AND(VALUE(AB19)&gt;=stamgegevens!$P$8,VALUE(AB19)&lt;=stamgegevens!$Q$8),1,IF(AND(VALUE(AB19)&gt;=stamgegevens!$P$9,VALUE(AB19)&lt;=stamgegevens!$Q$9),1,IF(AND(VALUE(AB19)&gt;=stamgegevens!$P$10,VALUE(AB19)&lt;=stamgegevens!$Q$10),1,IF(AND(VALUE(AB19)&gt;=stamgegevens!$P$11,VALUE(AB19)&lt;=stamgegevens!$Q$11),1,0)))))))),"",IF(AND(VALUE(AB19)&gt;=stamgegevens!$P$5,VALUE(AB19)&lt;=stamgegevens!$Q$5),1,IF(AND(VALUE(AB19)&gt;=stamgegevens!$P$6,VALUE(AB19)&lt;=stamgegevens!$Q$6),1,IF(AND(VALUE(AB19)&gt;=stamgegevens!$P$7,VALUE(AB19)&lt;=stamgegevens!$Q$7),1,IF(AND(VALUE(AB19)&gt;=stamgegevens!$P$8,VALUE(AB19)&lt;=stamgegevens!$Q$8),1,IF(AND(VALUE(AB19)&gt;=stamgegevens!$P$9,VALUE(AB19)&lt;=stamgegevens!$Q$9),1,IF(AND(VALUE(AB19)&gt;=stamgegevens!$P$10,VALUE(AB19)&lt;=stamgegevens!$Q$10),1,IF(AND(VALUE(AB19)&gt;=stamgegevens!$P$11,VALUE(AB19)&lt;=stamgegevens!$Q$11),1,0))))))))</f>
        <v/>
      </c>
      <c r="AB19" s="26" t="str">
        <f t="shared" si="3"/>
        <v/>
      </c>
      <c r="AC19" s="26" t="str">
        <f t="shared" si="4"/>
        <v/>
      </c>
      <c r="AD19" s="26" t="str">
        <f t="shared" si="5"/>
        <v/>
      </c>
      <c r="AE19" s="26">
        <f>IF(Bestelformulier!$P$37&gt;=200,0,IF(ISERROR(VLOOKUP(O19,stamgegevens!$B$5:$G$8,6,FALSE)),0,(VLOOKUP(O19,stamgegevens!$B$5:$G$8,6,FALSE))+stamgegevens!$C$17))</f>
        <v>0</v>
      </c>
      <c r="AF19" s="40" t="str">
        <f t="shared" si="1"/>
        <v/>
      </c>
      <c r="AH19" s="1" t="str">
        <f t="shared" si="6"/>
        <v/>
      </c>
      <c r="AJ19" s="1" t="str">
        <f t="shared" si="7"/>
        <v/>
      </c>
      <c r="AK19" s="42">
        <f t="shared" si="8"/>
        <v>0</v>
      </c>
      <c r="AL19" s="42">
        <f t="shared" si="9"/>
        <v>0</v>
      </c>
      <c r="AM19" s="42">
        <f t="shared" si="10"/>
        <v>0</v>
      </c>
      <c r="AN19" s="42">
        <f t="shared" si="11"/>
        <v>0</v>
      </c>
      <c r="AO19" s="42">
        <f t="shared" si="12"/>
        <v>0</v>
      </c>
      <c r="AP19" s="42">
        <f t="shared" si="13"/>
        <v>0</v>
      </c>
      <c r="AQ19" s="42">
        <f t="shared" si="14"/>
        <v>0</v>
      </c>
      <c r="AR19" s="42">
        <f t="shared" si="15"/>
        <v>0</v>
      </c>
      <c r="AS19" s="42"/>
      <c r="AT19" s="42">
        <f t="shared" si="16"/>
        <v>0</v>
      </c>
      <c r="AU19" s="42">
        <f t="shared" si="17"/>
        <v>0</v>
      </c>
      <c r="AV19" s="42">
        <f t="shared" si="18"/>
        <v>0</v>
      </c>
      <c r="AW19" s="42">
        <f t="shared" si="19"/>
        <v>0</v>
      </c>
    </row>
    <row r="20" spans="1:49" ht="15.75" x14ac:dyDescent="0.25">
      <c r="A20" s="45" t="str">
        <f t="shared" si="0"/>
        <v/>
      </c>
      <c r="B20" s="12" t="str">
        <f t="shared" si="20"/>
        <v/>
      </c>
      <c r="C20" s="13" t="str">
        <f>IF(C19&gt;=Bestelformulier!$H$51,"",C19+1)</f>
        <v/>
      </c>
      <c r="D20" s="121"/>
      <c r="E20" s="60"/>
      <c r="F20" s="60"/>
      <c r="G20" s="61"/>
      <c r="H20" s="62"/>
      <c r="I20" s="62"/>
      <c r="J20" s="60"/>
      <c r="K20" s="63"/>
      <c r="L20" s="63"/>
      <c r="M20" s="60"/>
      <c r="N20" s="60"/>
      <c r="O20" s="60"/>
      <c r="P20" s="64"/>
      <c r="AA20" s="26" t="str">
        <f>IF(ISERROR(IF(AND(VALUE(AB20)&gt;=stamgegevens!$P$5,VALUE(AB20)&lt;=stamgegevens!$Q$5),1,IF(AND(VALUE(AB20)&gt;=stamgegevens!$P$6,VALUE(AB20)&lt;=stamgegevens!$Q$6),1,IF(AND(VALUE(AB20)&gt;=stamgegevens!$P$7,VALUE(AB20)&lt;=stamgegevens!$Q$7),1,IF(AND(VALUE(AB20)&gt;=stamgegevens!$P$8,VALUE(AB20)&lt;=stamgegevens!$Q$8),1,IF(AND(VALUE(AB20)&gt;=stamgegevens!$P$9,VALUE(AB20)&lt;=stamgegevens!$Q$9),1,IF(AND(VALUE(AB20)&gt;=stamgegevens!$P$10,VALUE(AB20)&lt;=stamgegevens!$Q$10),1,IF(AND(VALUE(AB20)&gt;=stamgegevens!$P$11,VALUE(AB20)&lt;=stamgegevens!$Q$11),1,0)))))))),"",IF(AND(VALUE(AB20)&gt;=stamgegevens!$P$5,VALUE(AB20)&lt;=stamgegevens!$Q$5),1,IF(AND(VALUE(AB20)&gt;=stamgegevens!$P$6,VALUE(AB20)&lt;=stamgegevens!$Q$6),1,IF(AND(VALUE(AB20)&gt;=stamgegevens!$P$7,VALUE(AB20)&lt;=stamgegevens!$Q$7),1,IF(AND(VALUE(AB20)&gt;=stamgegevens!$P$8,VALUE(AB20)&lt;=stamgegevens!$Q$8),1,IF(AND(VALUE(AB20)&gt;=stamgegevens!$P$9,VALUE(AB20)&lt;=stamgegevens!$Q$9),1,IF(AND(VALUE(AB20)&gt;=stamgegevens!$P$10,VALUE(AB20)&lt;=stamgegevens!$Q$10),1,IF(AND(VALUE(AB20)&gt;=stamgegevens!$P$11,VALUE(AB20)&lt;=stamgegevens!$Q$11),1,0))))))))</f>
        <v/>
      </c>
      <c r="AB20" s="26" t="str">
        <f t="shared" si="3"/>
        <v/>
      </c>
      <c r="AC20" s="26" t="str">
        <f t="shared" si="4"/>
        <v/>
      </c>
      <c r="AD20" s="26" t="str">
        <f t="shared" si="5"/>
        <v/>
      </c>
      <c r="AE20" s="26">
        <f>IF(Bestelformulier!$P$37&gt;=200,0,IF(ISERROR(VLOOKUP(O20,stamgegevens!$B$5:$G$8,6,FALSE)),0,(VLOOKUP(O20,stamgegevens!$B$5:$G$8,6,FALSE))+stamgegevens!$C$17))</f>
        <v>0</v>
      </c>
      <c r="AF20" s="40" t="str">
        <f t="shared" si="1"/>
        <v/>
      </c>
      <c r="AH20" s="1" t="str">
        <f t="shared" si="6"/>
        <v/>
      </c>
      <c r="AJ20" s="1" t="str">
        <f t="shared" si="7"/>
        <v/>
      </c>
      <c r="AK20" s="42">
        <f t="shared" si="8"/>
        <v>0</v>
      </c>
      <c r="AL20" s="42">
        <f t="shared" si="9"/>
        <v>0</v>
      </c>
      <c r="AM20" s="42">
        <f t="shared" si="10"/>
        <v>0</v>
      </c>
      <c r="AN20" s="42">
        <f t="shared" si="11"/>
        <v>0</v>
      </c>
      <c r="AO20" s="42">
        <f t="shared" si="12"/>
        <v>0</v>
      </c>
      <c r="AP20" s="42">
        <f t="shared" si="13"/>
        <v>0</v>
      </c>
      <c r="AQ20" s="42">
        <f t="shared" si="14"/>
        <v>0</v>
      </c>
      <c r="AR20" s="42">
        <f t="shared" si="15"/>
        <v>0</v>
      </c>
      <c r="AS20" s="42"/>
      <c r="AT20" s="42">
        <f t="shared" si="16"/>
        <v>0</v>
      </c>
      <c r="AU20" s="42">
        <f t="shared" si="17"/>
        <v>0</v>
      </c>
      <c r="AV20" s="42">
        <f t="shared" si="18"/>
        <v>0</v>
      </c>
      <c r="AW20" s="42">
        <f t="shared" si="19"/>
        <v>0</v>
      </c>
    </row>
    <row r="21" spans="1:49" ht="15.75" x14ac:dyDescent="0.25">
      <c r="A21" s="45" t="str">
        <f t="shared" si="0"/>
        <v/>
      </c>
      <c r="B21" s="12" t="str">
        <f t="shared" si="20"/>
        <v/>
      </c>
      <c r="C21" s="13" t="str">
        <f>IF(C20&gt;=Bestelformulier!$H$51,"",C20+1)</f>
        <v/>
      </c>
      <c r="D21" s="121"/>
      <c r="E21" s="60"/>
      <c r="F21" s="60"/>
      <c r="G21" s="61"/>
      <c r="H21" s="62"/>
      <c r="I21" s="62"/>
      <c r="J21" s="60"/>
      <c r="K21" s="63"/>
      <c r="L21" s="63"/>
      <c r="M21" s="60"/>
      <c r="N21" s="60"/>
      <c r="O21" s="60"/>
      <c r="P21" s="64"/>
      <c r="AA21" s="26" t="str">
        <f>IF(ISERROR(IF(AND(VALUE(AB21)&gt;=stamgegevens!$P$5,VALUE(AB21)&lt;=stamgegevens!$Q$5),1,IF(AND(VALUE(AB21)&gt;=stamgegevens!$P$6,VALUE(AB21)&lt;=stamgegevens!$Q$6),1,IF(AND(VALUE(AB21)&gt;=stamgegevens!$P$7,VALUE(AB21)&lt;=stamgegevens!$Q$7),1,IF(AND(VALUE(AB21)&gt;=stamgegevens!$P$8,VALUE(AB21)&lt;=stamgegevens!$Q$8),1,IF(AND(VALUE(AB21)&gt;=stamgegevens!$P$9,VALUE(AB21)&lt;=stamgegevens!$Q$9),1,IF(AND(VALUE(AB21)&gt;=stamgegevens!$P$10,VALUE(AB21)&lt;=stamgegevens!$Q$10),1,IF(AND(VALUE(AB21)&gt;=stamgegevens!$P$11,VALUE(AB21)&lt;=stamgegevens!$Q$11),1,0)))))))),"",IF(AND(VALUE(AB21)&gt;=stamgegevens!$P$5,VALUE(AB21)&lt;=stamgegevens!$Q$5),1,IF(AND(VALUE(AB21)&gt;=stamgegevens!$P$6,VALUE(AB21)&lt;=stamgegevens!$Q$6),1,IF(AND(VALUE(AB21)&gt;=stamgegevens!$P$7,VALUE(AB21)&lt;=stamgegevens!$Q$7),1,IF(AND(VALUE(AB21)&gt;=stamgegevens!$P$8,VALUE(AB21)&lt;=stamgegevens!$Q$8),1,IF(AND(VALUE(AB21)&gt;=stamgegevens!$P$9,VALUE(AB21)&lt;=stamgegevens!$Q$9),1,IF(AND(VALUE(AB21)&gt;=stamgegevens!$P$10,VALUE(AB21)&lt;=stamgegevens!$Q$10),1,IF(AND(VALUE(AB21)&gt;=stamgegevens!$P$11,VALUE(AB21)&lt;=stamgegevens!$Q$11),1,0))))))))</f>
        <v/>
      </c>
      <c r="AB21" s="26" t="str">
        <f t="shared" si="3"/>
        <v/>
      </c>
      <c r="AC21" s="26" t="str">
        <f t="shared" si="4"/>
        <v/>
      </c>
      <c r="AD21" s="26" t="str">
        <f t="shared" si="5"/>
        <v/>
      </c>
      <c r="AE21" s="26">
        <f>IF(Bestelformulier!$P$37&gt;=200,0,IF(ISERROR(VLOOKUP(O21,stamgegevens!$B$5:$G$8,6,FALSE)),0,(VLOOKUP(O21,stamgegevens!$B$5:$G$8,6,FALSE))+stamgegevens!$C$17))</f>
        <v>0</v>
      </c>
      <c r="AF21" s="40" t="str">
        <f t="shared" si="1"/>
        <v/>
      </c>
      <c r="AH21" s="1" t="str">
        <f t="shared" si="6"/>
        <v/>
      </c>
      <c r="AJ21" s="1" t="str">
        <f t="shared" si="7"/>
        <v/>
      </c>
      <c r="AK21" s="42">
        <f t="shared" si="8"/>
        <v>0</v>
      </c>
      <c r="AL21" s="42">
        <f t="shared" si="9"/>
        <v>0</v>
      </c>
      <c r="AM21" s="42">
        <f t="shared" si="10"/>
        <v>0</v>
      </c>
      <c r="AN21" s="42">
        <f t="shared" si="11"/>
        <v>0</v>
      </c>
      <c r="AO21" s="42">
        <f t="shared" si="12"/>
        <v>0</v>
      </c>
      <c r="AP21" s="42">
        <f t="shared" si="13"/>
        <v>0</v>
      </c>
      <c r="AQ21" s="42">
        <f t="shared" si="14"/>
        <v>0</v>
      </c>
      <c r="AR21" s="42">
        <f t="shared" si="15"/>
        <v>0</v>
      </c>
      <c r="AS21" s="42"/>
      <c r="AT21" s="42">
        <f t="shared" si="16"/>
        <v>0</v>
      </c>
      <c r="AU21" s="42">
        <f t="shared" si="17"/>
        <v>0</v>
      </c>
      <c r="AV21" s="42">
        <f t="shared" si="18"/>
        <v>0</v>
      </c>
      <c r="AW21" s="42">
        <f t="shared" si="19"/>
        <v>0</v>
      </c>
    </row>
    <row r="22" spans="1:49" ht="15.75" x14ac:dyDescent="0.25">
      <c r="A22" s="45" t="str">
        <f t="shared" si="0"/>
        <v/>
      </c>
      <c r="B22" s="12" t="str">
        <f t="shared" si="20"/>
        <v/>
      </c>
      <c r="C22" s="13" t="str">
        <f>IF(C21&gt;=Bestelformulier!$H$51,"",C21+1)</f>
        <v/>
      </c>
      <c r="D22" s="121"/>
      <c r="E22" s="60"/>
      <c r="F22" s="60"/>
      <c r="G22" s="61"/>
      <c r="H22" s="62"/>
      <c r="I22" s="62"/>
      <c r="J22" s="60"/>
      <c r="K22" s="63"/>
      <c r="L22" s="63"/>
      <c r="M22" s="60"/>
      <c r="N22" s="60"/>
      <c r="O22" s="60"/>
      <c r="P22" s="64"/>
      <c r="AA22" s="26" t="str">
        <f>IF(ISERROR(IF(AND(VALUE(AB22)&gt;=stamgegevens!$P$5,VALUE(AB22)&lt;=stamgegevens!$Q$5),1,IF(AND(VALUE(AB22)&gt;=stamgegevens!$P$6,VALUE(AB22)&lt;=stamgegevens!$Q$6),1,IF(AND(VALUE(AB22)&gt;=stamgegevens!$P$7,VALUE(AB22)&lt;=stamgegevens!$Q$7),1,IF(AND(VALUE(AB22)&gt;=stamgegevens!$P$8,VALUE(AB22)&lt;=stamgegevens!$Q$8),1,IF(AND(VALUE(AB22)&gt;=stamgegevens!$P$9,VALUE(AB22)&lt;=stamgegevens!$Q$9),1,IF(AND(VALUE(AB22)&gt;=stamgegevens!$P$10,VALUE(AB22)&lt;=stamgegevens!$Q$10),1,IF(AND(VALUE(AB22)&gt;=stamgegevens!$P$11,VALUE(AB22)&lt;=stamgegevens!$Q$11),1,0)))))))),"",IF(AND(VALUE(AB22)&gt;=stamgegevens!$P$5,VALUE(AB22)&lt;=stamgegevens!$Q$5),1,IF(AND(VALUE(AB22)&gt;=stamgegevens!$P$6,VALUE(AB22)&lt;=stamgegevens!$Q$6),1,IF(AND(VALUE(AB22)&gt;=stamgegevens!$P$7,VALUE(AB22)&lt;=stamgegevens!$Q$7),1,IF(AND(VALUE(AB22)&gt;=stamgegevens!$P$8,VALUE(AB22)&lt;=stamgegevens!$Q$8),1,IF(AND(VALUE(AB22)&gt;=stamgegevens!$P$9,VALUE(AB22)&lt;=stamgegevens!$Q$9),1,IF(AND(VALUE(AB22)&gt;=stamgegevens!$P$10,VALUE(AB22)&lt;=stamgegevens!$Q$10),1,IF(AND(VALUE(AB22)&gt;=stamgegevens!$P$11,VALUE(AB22)&lt;=stamgegevens!$Q$11),1,0))))))))</f>
        <v/>
      </c>
      <c r="AB22" s="26" t="str">
        <f t="shared" si="3"/>
        <v/>
      </c>
      <c r="AC22" s="26" t="str">
        <f t="shared" si="4"/>
        <v/>
      </c>
      <c r="AD22" s="26" t="str">
        <f t="shared" si="5"/>
        <v/>
      </c>
      <c r="AE22" s="26">
        <f>IF(Bestelformulier!$P$37&gt;=200,0,IF(ISERROR(VLOOKUP(O22,stamgegevens!$B$5:$G$8,6,FALSE)),0,(VLOOKUP(O22,stamgegevens!$B$5:$G$8,6,FALSE))+stamgegevens!$C$17))</f>
        <v>0</v>
      </c>
      <c r="AF22" s="40" t="str">
        <f t="shared" si="1"/>
        <v/>
      </c>
      <c r="AH22" s="1" t="str">
        <f t="shared" si="6"/>
        <v/>
      </c>
      <c r="AJ22" s="1" t="str">
        <f t="shared" si="7"/>
        <v/>
      </c>
      <c r="AK22" s="42">
        <f t="shared" si="8"/>
        <v>0</v>
      </c>
      <c r="AL22" s="42">
        <f t="shared" si="9"/>
        <v>0</v>
      </c>
      <c r="AM22" s="42">
        <f t="shared" si="10"/>
        <v>0</v>
      </c>
      <c r="AN22" s="42">
        <f t="shared" si="11"/>
        <v>0</v>
      </c>
      <c r="AO22" s="42">
        <f t="shared" si="12"/>
        <v>0</v>
      </c>
      <c r="AP22" s="42">
        <f t="shared" si="13"/>
        <v>0</v>
      </c>
      <c r="AQ22" s="42">
        <f t="shared" si="14"/>
        <v>0</v>
      </c>
      <c r="AR22" s="42">
        <f t="shared" si="15"/>
        <v>0</v>
      </c>
      <c r="AS22" s="42"/>
      <c r="AT22" s="42">
        <f t="shared" si="16"/>
        <v>0</v>
      </c>
      <c r="AU22" s="42">
        <f t="shared" si="17"/>
        <v>0</v>
      </c>
      <c r="AV22" s="42">
        <f t="shared" si="18"/>
        <v>0</v>
      </c>
      <c r="AW22" s="42">
        <f t="shared" si="19"/>
        <v>0</v>
      </c>
    </row>
    <row r="23" spans="1:49" ht="15.75" x14ac:dyDescent="0.25">
      <c r="A23" s="45" t="str">
        <f t="shared" si="0"/>
        <v/>
      </c>
      <c r="B23" s="12" t="str">
        <f t="shared" si="20"/>
        <v/>
      </c>
      <c r="C23" s="13" t="str">
        <f>IF(C22&gt;=Bestelformulier!$H$51,"",C22+1)</f>
        <v/>
      </c>
      <c r="D23" s="121"/>
      <c r="E23" s="60"/>
      <c r="F23" s="60"/>
      <c r="G23" s="61"/>
      <c r="H23" s="62"/>
      <c r="I23" s="62"/>
      <c r="J23" s="60"/>
      <c r="K23" s="63"/>
      <c r="L23" s="63"/>
      <c r="M23" s="60"/>
      <c r="N23" s="60"/>
      <c r="O23" s="60"/>
      <c r="P23" s="64"/>
      <c r="AA23" s="26" t="str">
        <f>IF(ISERROR(IF(AND(VALUE(AB23)&gt;=stamgegevens!$P$5,VALUE(AB23)&lt;=stamgegevens!$Q$5),1,IF(AND(VALUE(AB23)&gt;=stamgegevens!$P$6,VALUE(AB23)&lt;=stamgegevens!$Q$6),1,IF(AND(VALUE(AB23)&gt;=stamgegevens!$P$7,VALUE(AB23)&lt;=stamgegevens!$Q$7),1,IF(AND(VALUE(AB23)&gt;=stamgegevens!$P$8,VALUE(AB23)&lt;=stamgegevens!$Q$8),1,IF(AND(VALUE(AB23)&gt;=stamgegevens!$P$9,VALUE(AB23)&lt;=stamgegevens!$Q$9),1,IF(AND(VALUE(AB23)&gt;=stamgegevens!$P$10,VALUE(AB23)&lt;=stamgegevens!$Q$10),1,IF(AND(VALUE(AB23)&gt;=stamgegevens!$P$11,VALUE(AB23)&lt;=stamgegevens!$Q$11),1,0)))))))),"",IF(AND(VALUE(AB23)&gt;=stamgegevens!$P$5,VALUE(AB23)&lt;=stamgegevens!$Q$5),1,IF(AND(VALUE(AB23)&gt;=stamgegevens!$P$6,VALUE(AB23)&lt;=stamgegevens!$Q$6),1,IF(AND(VALUE(AB23)&gt;=stamgegevens!$P$7,VALUE(AB23)&lt;=stamgegevens!$Q$7),1,IF(AND(VALUE(AB23)&gt;=stamgegevens!$P$8,VALUE(AB23)&lt;=stamgegevens!$Q$8),1,IF(AND(VALUE(AB23)&gt;=stamgegevens!$P$9,VALUE(AB23)&lt;=stamgegevens!$Q$9),1,IF(AND(VALUE(AB23)&gt;=stamgegevens!$P$10,VALUE(AB23)&lt;=stamgegevens!$Q$10),1,IF(AND(VALUE(AB23)&gt;=stamgegevens!$P$11,VALUE(AB23)&lt;=stamgegevens!$Q$11),1,0))))))))</f>
        <v/>
      </c>
      <c r="AB23" s="26" t="str">
        <f t="shared" si="3"/>
        <v/>
      </c>
      <c r="AC23" s="26" t="str">
        <f t="shared" si="4"/>
        <v/>
      </c>
      <c r="AD23" s="26" t="str">
        <f t="shared" si="5"/>
        <v/>
      </c>
      <c r="AE23" s="26">
        <f>IF(Bestelformulier!$P$37&gt;=200,0,IF(ISERROR(VLOOKUP(O23,stamgegevens!$B$5:$G$8,6,FALSE)),0,(VLOOKUP(O23,stamgegevens!$B$5:$G$8,6,FALSE))+stamgegevens!$C$17))</f>
        <v>0</v>
      </c>
      <c r="AF23" s="40" t="str">
        <f t="shared" si="1"/>
        <v/>
      </c>
      <c r="AH23" s="1" t="str">
        <f t="shared" si="6"/>
        <v/>
      </c>
      <c r="AJ23" s="1" t="str">
        <f t="shared" si="7"/>
        <v/>
      </c>
      <c r="AK23" s="42">
        <f t="shared" si="8"/>
        <v>0</v>
      </c>
      <c r="AL23" s="42">
        <f t="shared" si="9"/>
        <v>0</v>
      </c>
      <c r="AM23" s="42">
        <f t="shared" si="10"/>
        <v>0</v>
      </c>
      <c r="AN23" s="42">
        <f t="shared" si="11"/>
        <v>0</v>
      </c>
      <c r="AO23" s="42">
        <f t="shared" si="12"/>
        <v>0</v>
      </c>
      <c r="AP23" s="42">
        <f t="shared" si="13"/>
        <v>0</v>
      </c>
      <c r="AQ23" s="42">
        <f t="shared" si="14"/>
        <v>0</v>
      </c>
      <c r="AR23" s="42">
        <f t="shared" si="15"/>
        <v>0</v>
      </c>
      <c r="AS23" s="42"/>
      <c r="AT23" s="42">
        <f t="shared" si="16"/>
        <v>0</v>
      </c>
      <c r="AU23" s="42">
        <f t="shared" si="17"/>
        <v>0</v>
      </c>
      <c r="AV23" s="42">
        <f t="shared" si="18"/>
        <v>0</v>
      </c>
      <c r="AW23" s="42">
        <f t="shared" si="19"/>
        <v>0</v>
      </c>
    </row>
    <row r="24" spans="1:49" ht="15.75" x14ac:dyDescent="0.25">
      <c r="A24" s="45" t="str">
        <f t="shared" si="0"/>
        <v/>
      </c>
      <c r="B24" s="12" t="str">
        <f t="shared" si="20"/>
        <v/>
      </c>
      <c r="C24" s="13" t="str">
        <f>IF(C23&gt;=Bestelformulier!$H$51,"",C23+1)</f>
        <v/>
      </c>
      <c r="D24" s="121"/>
      <c r="E24" s="60"/>
      <c r="F24" s="60"/>
      <c r="G24" s="61"/>
      <c r="H24" s="62"/>
      <c r="I24" s="62"/>
      <c r="J24" s="60"/>
      <c r="K24" s="63"/>
      <c r="L24" s="63"/>
      <c r="M24" s="60"/>
      <c r="N24" s="60"/>
      <c r="O24" s="60"/>
      <c r="P24" s="64"/>
      <c r="AA24" s="26" t="str">
        <f>IF(ISERROR(IF(AND(VALUE(AB24)&gt;=stamgegevens!$P$5,VALUE(AB24)&lt;=stamgegevens!$Q$5),1,IF(AND(VALUE(AB24)&gt;=stamgegevens!$P$6,VALUE(AB24)&lt;=stamgegevens!$Q$6),1,IF(AND(VALUE(AB24)&gt;=stamgegevens!$P$7,VALUE(AB24)&lt;=stamgegevens!$Q$7),1,IF(AND(VALUE(AB24)&gt;=stamgegevens!$P$8,VALUE(AB24)&lt;=stamgegevens!$Q$8),1,IF(AND(VALUE(AB24)&gt;=stamgegevens!$P$9,VALUE(AB24)&lt;=stamgegevens!$Q$9),1,IF(AND(VALUE(AB24)&gt;=stamgegevens!$P$10,VALUE(AB24)&lt;=stamgegevens!$Q$10),1,IF(AND(VALUE(AB24)&gt;=stamgegevens!$P$11,VALUE(AB24)&lt;=stamgegevens!$Q$11),1,0)))))))),"",IF(AND(VALUE(AB24)&gt;=stamgegevens!$P$5,VALUE(AB24)&lt;=stamgegevens!$Q$5),1,IF(AND(VALUE(AB24)&gt;=stamgegevens!$P$6,VALUE(AB24)&lt;=stamgegevens!$Q$6),1,IF(AND(VALUE(AB24)&gt;=stamgegevens!$P$7,VALUE(AB24)&lt;=stamgegevens!$Q$7),1,IF(AND(VALUE(AB24)&gt;=stamgegevens!$P$8,VALUE(AB24)&lt;=stamgegevens!$Q$8),1,IF(AND(VALUE(AB24)&gt;=stamgegevens!$P$9,VALUE(AB24)&lt;=stamgegevens!$Q$9),1,IF(AND(VALUE(AB24)&gt;=stamgegevens!$P$10,VALUE(AB24)&lt;=stamgegevens!$Q$10),1,IF(AND(VALUE(AB24)&gt;=stamgegevens!$P$11,VALUE(AB24)&lt;=stamgegevens!$Q$11),1,0))))))))</f>
        <v/>
      </c>
      <c r="AB24" s="26" t="str">
        <f t="shared" si="3"/>
        <v/>
      </c>
      <c r="AC24" s="26" t="str">
        <f t="shared" si="4"/>
        <v/>
      </c>
      <c r="AD24" s="26" t="str">
        <f t="shared" si="5"/>
        <v/>
      </c>
      <c r="AE24" s="26">
        <f>IF(Bestelformulier!$P$37&gt;=200,0,IF(ISERROR(VLOOKUP(O24,stamgegevens!$B$5:$G$8,6,FALSE)),0,(VLOOKUP(O24,stamgegevens!$B$5:$G$8,6,FALSE))+stamgegevens!$C$17))</f>
        <v>0</v>
      </c>
      <c r="AF24" s="40" t="str">
        <f t="shared" ref="AF24:AF57" si="21">IF($C24&lt;&gt;"",1,"")</f>
        <v/>
      </c>
      <c r="AH24" s="1" t="str">
        <f t="shared" si="6"/>
        <v/>
      </c>
      <c r="AJ24" s="1" t="str">
        <f t="shared" si="7"/>
        <v/>
      </c>
      <c r="AK24" s="42">
        <f t="shared" si="8"/>
        <v>0</v>
      </c>
      <c r="AL24" s="42">
        <f t="shared" si="9"/>
        <v>0</v>
      </c>
      <c r="AM24" s="42">
        <f t="shared" si="10"/>
        <v>0</v>
      </c>
      <c r="AN24" s="42">
        <f t="shared" si="11"/>
        <v>0</v>
      </c>
      <c r="AO24" s="42">
        <f t="shared" si="12"/>
        <v>0</v>
      </c>
      <c r="AP24" s="42">
        <f t="shared" si="13"/>
        <v>0</v>
      </c>
      <c r="AQ24" s="42">
        <f t="shared" si="14"/>
        <v>0</v>
      </c>
      <c r="AR24" s="42">
        <f t="shared" si="15"/>
        <v>0</v>
      </c>
      <c r="AS24" s="42"/>
      <c r="AT24" s="42">
        <f t="shared" si="16"/>
        <v>0</v>
      </c>
      <c r="AU24" s="42">
        <f t="shared" si="17"/>
        <v>0</v>
      </c>
      <c r="AV24" s="42">
        <f t="shared" si="18"/>
        <v>0</v>
      </c>
      <c r="AW24" s="42">
        <f t="shared" si="19"/>
        <v>0</v>
      </c>
    </row>
    <row r="25" spans="1:49" ht="15.75" x14ac:dyDescent="0.25">
      <c r="A25" s="45" t="str">
        <f t="shared" si="0"/>
        <v/>
      </c>
      <c r="B25" s="12" t="str">
        <f t="shared" si="20"/>
        <v/>
      </c>
      <c r="C25" s="13" t="str">
        <f>IF(C24&gt;=Bestelformulier!$H$51,"",C24+1)</f>
        <v/>
      </c>
      <c r="D25" s="121"/>
      <c r="E25" s="60"/>
      <c r="F25" s="60"/>
      <c r="G25" s="61"/>
      <c r="H25" s="62"/>
      <c r="I25" s="62"/>
      <c r="J25" s="60"/>
      <c r="K25" s="63"/>
      <c r="L25" s="63"/>
      <c r="M25" s="60"/>
      <c r="N25" s="60"/>
      <c r="O25" s="60"/>
      <c r="P25" s="64"/>
      <c r="AA25" s="26" t="str">
        <f>IF(ISERROR(IF(AND(VALUE(AB25)&gt;=stamgegevens!$P$5,VALUE(AB25)&lt;=stamgegevens!$Q$5),1,IF(AND(VALUE(AB25)&gt;=stamgegevens!$P$6,VALUE(AB25)&lt;=stamgegevens!$Q$6),1,IF(AND(VALUE(AB25)&gt;=stamgegevens!$P$7,VALUE(AB25)&lt;=stamgegevens!$Q$7),1,IF(AND(VALUE(AB25)&gt;=stamgegevens!$P$8,VALUE(AB25)&lt;=stamgegevens!$Q$8),1,IF(AND(VALUE(AB25)&gt;=stamgegevens!$P$9,VALUE(AB25)&lt;=stamgegevens!$Q$9),1,IF(AND(VALUE(AB25)&gt;=stamgegevens!$P$10,VALUE(AB25)&lt;=stamgegevens!$Q$10),1,IF(AND(VALUE(AB25)&gt;=stamgegevens!$P$11,VALUE(AB25)&lt;=stamgegevens!$Q$11),1,0)))))))),"",IF(AND(VALUE(AB25)&gt;=stamgegevens!$P$5,VALUE(AB25)&lt;=stamgegevens!$Q$5),1,IF(AND(VALUE(AB25)&gt;=stamgegevens!$P$6,VALUE(AB25)&lt;=stamgegevens!$Q$6),1,IF(AND(VALUE(AB25)&gt;=stamgegevens!$P$7,VALUE(AB25)&lt;=stamgegevens!$Q$7),1,IF(AND(VALUE(AB25)&gt;=stamgegevens!$P$8,VALUE(AB25)&lt;=stamgegevens!$Q$8),1,IF(AND(VALUE(AB25)&gt;=stamgegevens!$P$9,VALUE(AB25)&lt;=stamgegevens!$Q$9),1,IF(AND(VALUE(AB25)&gt;=stamgegevens!$P$10,VALUE(AB25)&lt;=stamgegevens!$Q$10),1,IF(AND(VALUE(AB25)&gt;=stamgegevens!$P$11,VALUE(AB25)&lt;=stamgegevens!$Q$11),1,0))))))))</f>
        <v/>
      </c>
      <c r="AB25" s="26" t="str">
        <f t="shared" si="3"/>
        <v/>
      </c>
      <c r="AC25" s="26" t="str">
        <f t="shared" si="4"/>
        <v/>
      </c>
      <c r="AD25" s="26" t="str">
        <f t="shared" si="5"/>
        <v/>
      </c>
      <c r="AE25" s="26">
        <f>IF(Bestelformulier!$P$37&gt;=200,0,IF(ISERROR(VLOOKUP(O25,stamgegevens!$B$5:$G$8,6,FALSE)),0,(VLOOKUP(O25,stamgegevens!$B$5:$G$8,6,FALSE))+stamgegevens!$C$17))</f>
        <v>0</v>
      </c>
      <c r="AF25" s="40" t="str">
        <f t="shared" si="21"/>
        <v/>
      </c>
      <c r="AH25" s="1" t="str">
        <f t="shared" si="6"/>
        <v/>
      </c>
      <c r="AJ25" s="1" t="str">
        <f t="shared" si="7"/>
        <v/>
      </c>
      <c r="AK25" s="42">
        <f t="shared" si="8"/>
        <v>0</v>
      </c>
      <c r="AL25" s="42">
        <f t="shared" si="9"/>
        <v>0</v>
      </c>
      <c r="AM25" s="42">
        <f t="shared" si="10"/>
        <v>0</v>
      </c>
      <c r="AN25" s="42">
        <f t="shared" si="11"/>
        <v>0</v>
      </c>
      <c r="AO25" s="42">
        <f t="shared" si="12"/>
        <v>0</v>
      </c>
      <c r="AP25" s="42">
        <f t="shared" si="13"/>
        <v>0</v>
      </c>
      <c r="AQ25" s="42">
        <f t="shared" si="14"/>
        <v>0</v>
      </c>
      <c r="AR25" s="42">
        <f t="shared" si="15"/>
        <v>0</v>
      </c>
      <c r="AS25" s="42"/>
      <c r="AT25" s="42">
        <f t="shared" si="16"/>
        <v>0</v>
      </c>
      <c r="AU25" s="42">
        <f t="shared" si="17"/>
        <v>0</v>
      </c>
      <c r="AV25" s="42">
        <f t="shared" si="18"/>
        <v>0</v>
      </c>
      <c r="AW25" s="42">
        <f t="shared" si="19"/>
        <v>0</v>
      </c>
    </row>
    <row r="26" spans="1:49" ht="15.75" x14ac:dyDescent="0.25">
      <c r="A26" s="45" t="str">
        <f t="shared" si="0"/>
        <v/>
      </c>
      <c r="B26" s="12" t="str">
        <f t="shared" si="20"/>
        <v/>
      </c>
      <c r="C26" s="13" t="str">
        <f>IF(C25&gt;=Bestelformulier!$H$51,"",C25+1)</f>
        <v/>
      </c>
      <c r="D26" s="121"/>
      <c r="E26" s="60"/>
      <c r="F26" s="60"/>
      <c r="G26" s="61"/>
      <c r="H26" s="62"/>
      <c r="I26" s="62"/>
      <c r="J26" s="60"/>
      <c r="K26" s="63"/>
      <c r="L26" s="63"/>
      <c r="M26" s="60"/>
      <c r="N26" s="60"/>
      <c r="O26" s="60"/>
      <c r="P26" s="64"/>
      <c r="AA26" s="26" t="str">
        <f>IF(ISERROR(IF(AND(VALUE(AB26)&gt;=stamgegevens!$P$5,VALUE(AB26)&lt;=stamgegevens!$Q$5),1,IF(AND(VALUE(AB26)&gt;=stamgegevens!$P$6,VALUE(AB26)&lt;=stamgegevens!$Q$6),1,IF(AND(VALUE(AB26)&gt;=stamgegevens!$P$7,VALUE(AB26)&lt;=stamgegevens!$Q$7),1,IF(AND(VALUE(AB26)&gt;=stamgegevens!$P$8,VALUE(AB26)&lt;=stamgegevens!$Q$8),1,IF(AND(VALUE(AB26)&gt;=stamgegevens!$P$9,VALUE(AB26)&lt;=stamgegevens!$Q$9),1,IF(AND(VALUE(AB26)&gt;=stamgegevens!$P$10,VALUE(AB26)&lt;=stamgegevens!$Q$10),1,IF(AND(VALUE(AB26)&gt;=stamgegevens!$P$11,VALUE(AB26)&lt;=stamgegevens!$Q$11),1,0)))))))),"",IF(AND(VALUE(AB26)&gt;=stamgegevens!$P$5,VALUE(AB26)&lt;=stamgegevens!$Q$5),1,IF(AND(VALUE(AB26)&gt;=stamgegevens!$P$6,VALUE(AB26)&lt;=stamgegevens!$Q$6),1,IF(AND(VALUE(AB26)&gt;=stamgegevens!$P$7,VALUE(AB26)&lt;=stamgegevens!$Q$7),1,IF(AND(VALUE(AB26)&gt;=stamgegevens!$P$8,VALUE(AB26)&lt;=stamgegevens!$Q$8),1,IF(AND(VALUE(AB26)&gt;=stamgegevens!$P$9,VALUE(AB26)&lt;=stamgegevens!$Q$9),1,IF(AND(VALUE(AB26)&gt;=stamgegevens!$P$10,VALUE(AB26)&lt;=stamgegevens!$Q$10),1,IF(AND(VALUE(AB26)&gt;=stamgegevens!$P$11,VALUE(AB26)&lt;=stamgegevens!$Q$11),1,0))))))))</f>
        <v/>
      </c>
      <c r="AB26" s="26" t="str">
        <f t="shared" si="3"/>
        <v/>
      </c>
      <c r="AC26" s="26" t="str">
        <f t="shared" si="4"/>
        <v/>
      </c>
      <c r="AD26" s="26" t="str">
        <f t="shared" si="5"/>
        <v/>
      </c>
      <c r="AE26" s="26">
        <f>IF(Bestelformulier!$P$37&gt;=200,0,IF(ISERROR(VLOOKUP(O26,stamgegevens!$B$5:$G$8,6,FALSE)),0,(VLOOKUP(O26,stamgegevens!$B$5:$G$8,6,FALSE))+stamgegevens!$C$17))</f>
        <v>0</v>
      </c>
      <c r="AF26" s="40" t="str">
        <f t="shared" si="21"/>
        <v/>
      </c>
      <c r="AH26" s="1" t="str">
        <f t="shared" si="6"/>
        <v/>
      </c>
      <c r="AJ26" s="1" t="str">
        <f t="shared" si="7"/>
        <v/>
      </c>
      <c r="AK26" s="42">
        <f t="shared" si="8"/>
        <v>0</v>
      </c>
      <c r="AL26" s="42">
        <f t="shared" si="9"/>
        <v>0</v>
      </c>
      <c r="AM26" s="42">
        <f t="shared" si="10"/>
        <v>0</v>
      </c>
      <c r="AN26" s="42">
        <f t="shared" si="11"/>
        <v>0</v>
      </c>
      <c r="AO26" s="42">
        <f t="shared" si="12"/>
        <v>0</v>
      </c>
      <c r="AP26" s="42">
        <f t="shared" si="13"/>
        <v>0</v>
      </c>
      <c r="AQ26" s="42">
        <f t="shared" si="14"/>
        <v>0</v>
      </c>
      <c r="AR26" s="42">
        <f t="shared" si="15"/>
        <v>0</v>
      </c>
      <c r="AS26" s="42"/>
      <c r="AT26" s="42">
        <f t="shared" si="16"/>
        <v>0</v>
      </c>
      <c r="AU26" s="42">
        <f t="shared" si="17"/>
        <v>0</v>
      </c>
      <c r="AV26" s="42">
        <f t="shared" si="18"/>
        <v>0</v>
      </c>
      <c r="AW26" s="42">
        <f t="shared" si="19"/>
        <v>0</v>
      </c>
    </row>
    <row r="27" spans="1:49" ht="15.75" x14ac:dyDescent="0.25">
      <c r="A27" s="45" t="str">
        <f t="shared" si="0"/>
        <v/>
      </c>
      <c r="B27" s="12" t="str">
        <f t="shared" si="20"/>
        <v/>
      </c>
      <c r="C27" s="13" t="str">
        <f>IF(C26&gt;=Bestelformulier!$H$51,"",C26+1)</f>
        <v/>
      </c>
      <c r="D27" s="121"/>
      <c r="E27" s="60"/>
      <c r="F27" s="60"/>
      <c r="G27" s="61"/>
      <c r="H27" s="62"/>
      <c r="I27" s="62"/>
      <c r="J27" s="60"/>
      <c r="K27" s="63"/>
      <c r="L27" s="63"/>
      <c r="M27" s="60"/>
      <c r="N27" s="60"/>
      <c r="O27" s="60"/>
      <c r="P27" s="64"/>
      <c r="AA27" s="26" t="str">
        <f>IF(ISERROR(IF(AND(VALUE(AB27)&gt;=stamgegevens!$P$5,VALUE(AB27)&lt;=stamgegevens!$Q$5),1,IF(AND(VALUE(AB27)&gt;=stamgegevens!$P$6,VALUE(AB27)&lt;=stamgegevens!$Q$6),1,IF(AND(VALUE(AB27)&gt;=stamgegevens!$P$7,VALUE(AB27)&lt;=stamgegevens!$Q$7),1,IF(AND(VALUE(AB27)&gt;=stamgegevens!$P$8,VALUE(AB27)&lt;=stamgegevens!$Q$8),1,IF(AND(VALUE(AB27)&gt;=stamgegevens!$P$9,VALUE(AB27)&lt;=stamgegevens!$Q$9),1,IF(AND(VALUE(AB27)&gt;=stamgegevens!$P$10,VALUE(AB27)&lt;=stamgegevens!$Q$10),1,IF(AND(VALUE(AB27)&gt;=stamgegevens!$P$11,VALUE(AB27)&lt;=stamgegevens!$Q$11),1,0)))))))),"",IF(AND(VALUE(AB27)&gt;=stamgegevens!$P$5,VALUE(AB27)&lt;=stamgegevens!$Q$5),1,IF(AND(VALUE(AB27)&gt;=stamgegevens!$P$6,VALUE(AB27)&lt;=stamgegevens!$Q$6),1,IF(AND(VALUE(AB27)&gt;=stamgegevens!$P$7,VALUE(AB27)&lt;=stamgegevens!$Q$7),1,IF(AND(VALUE(AB27)&gt;=stamgegevens!$P$8,VALUE(AB27)&lt;=stamgegevens!$Q$8),1,IF(AND(VALUE(AB27)&gt;=stamgegevens!$P$9,VALUE(AB27)&lt;=stamgegevens!$Q$9),1,IF(AND(VALUE(AB27)&gt;=stamgegevens!$P$10,VALUE(AB27)&lt;=stamgegevens!$Q$10),1,IF(AND(VALUE(AB27)&gt;=stamgegevens!$P$11,VALUE(AB27)&lt;=stamgegevens!$Q$11),1,0))))))))</f>
        <v/>
      </c>
      <c r="AB27" s="26" t="str">
        <f t="shared" si="3"/>
        <v/>
      </c>
      <c r="AC27" s="26" t="str">
        <f t="shared" si="4"/>
        <v/>
      </c>
      <c r="AD27" s="26" t="str">
        <f t="shared" si="5"/>
        <v/>
      </c>
      <c r="AE27" s="26">
        <f>IF(Bestelformulier!$P$37&gt;=200,0,IF(ISERROR(VLOOKUP(O27,stamgegevens!$B$5:$G$8,6,FALSE)),0,(VLOOKUP(O27,stamgegevens!$B$5:$G$8,6,FALSE))+stamgegevens!$C$17))</f>
        <v>0</v>
      </c>
      <c r="AF27" s="40" t="str">
        <f t="shared" si="21"/>
        <v/>
      </c>
      <c r="AH27" s="1" t="str">
        <f t="shared" si="6"/>
        <v/>
      </c>
      <c r="AJ27" s="1" t="str">
        <f t="shared" si="7"/>
        <v/>
      </c>
      <c r="AK27" s="42">
        <f t="shared" si="8"/>
        <v>0</v>
      </c>
      <c r="AL27" s="42">
        <f t="shared" si="9"/>
        <v>0</v>
      </c>
      <c r="AM27" s="42">
        <f t="shared" si="10"/>
        <v>0</v>
      </c>
      <c r="AN27" s="42">
        <f t="shared" si="11"/>
        <v>0</v>
      </c>
      <c r="AO27" s="42">
        <f t="shared" si="12"/>
        <v>0</v>
      </c>
      <c r="AP27" s="42">
        <f t="shared" si="13"/>
        <v>0</v>
      </c>
      <c r="AQ27" s="42">
        <f t="shared" si="14"/>
        <v>0</v>
      </c>
      <c r="AR27" s="42">
        <f t="shared" si="15"/>
        <v>0</v>
      </c>
      <c r="AS27" s="42"/>
      <c r="AT27" s="42">
        <f t="shared" si="16"/>
        <v>0</v>
      </c>
      <c r="AU27" s="42">
        <f t="shared" si="17"/>
        <v>0</v>
      </c>
      <c r="AV27" s="42">
        <f t="shared" si="18"/>
        <v>0</v>
      </c>
      <c r="AW27" s="42">
        <f t="shared" si="19"/>
        <v>0</v>
      </c>
    </row>
    <row r="28" spans="1:49" ht="15.75" x14ac:dyDescent="0.25">
      <c r="A28" s="45" t="str">
        <f t="shared" si="0"/>
        <v/>
      </c>
      <c r="B28" s="12" t="str">
        <f t="shared" si="20"/>
        <v/>
      </c>
      <c r="C28" s="13" t="str">
        <f>IF(C27&gt;=Bestelformulier!$H$51,"",C27+1)</f>
        <v/>
      </c>
      <c r="D28" s="121"/>
      <c r="E28" s="60"/>
      <c r="F28" s="60"/>
      <c r="G28" s="61"/>
      <c r="H28" s="62"/>
      <c r="I28" s="62"/>
      <c r="J28" s="60"/>
      <c r="K28" s="63"/>
      <c r="L28" s="63"/>
      <c r="M28" s="60"/>
      <c r="N28" s="60"/>
      <c r="O28" s="60"/>
      <c r="P28" s="64"/>
      <c r="AA28" s="26" t="str">
        <f>IF(ISERROR(IF(AND(VALUE(AB28)&gt;=stamgegevens!$P$5,VALUE(AB28)&lt;=stamgegevens!$Q$5),1,IF(AND(VALUE(AB28)&gt;=stamgegevens!$P$6,VALUE(AB28)&lt;=stamgegevens!$Q$6),1,IF(AND(VALUE(AB28)&gt;=stamgegevens!$P$7,VALUE(AB28)&lt;=stamgegevens!$Q$7),1,IF(AND(VALUE(AB28)&gt;=stamgegevens!$P$8,VALUE(AB28)&lt;=stamgegevens!$Q$8),1,IF(AND(VALUE(AB28)&gt;=stamgegevens!$P$9,VALUE(AB28)&lt;=stamgegevens!$Q$9),1,IF(AND(VALUE(AB28)&gt;=stamgegevens!$P$10,VALUE(AB28)&lt;=stamgegevens!$Q$10),1,IF(AND(VALUE(AB28)&gt;=stamgegevens!$P$11,VALUE(AB28)&lt;=stamgegevens!$Q$11),1,0)))))))),"",IF(AND(VALUE(AB28)&gt;=stamgegevens!$P$5,VALUE(AB28)&lt;=stamgegevens!$Q$5),1,IF(AND(VALUE(AB28)&gt;=stamgegevens!$P$6,VALUE(AB28)&lt;=stamgegevens!$Q$6),1,IF(AND(VALUE(AB28)&gt;=stamgegevens!$P$7,VALUE(AB28)&lt;=stamgegevens!$Q$7),1,IF(AND(VALUE(AB28)&gt;=stamgegevens!$P$8,VALUE(AB28)&lt;=stamgegevens!$Q$8),1,IF(AND(VALUE(AB28)&gt;=stamgegevens!$P$9,VALUE(AB28)&lt;=stamgegevens!$Q$9),1,IF(AND(VALUE(AB28)&gt;=stamgegevens!$P$10,VALUE(AB28)&lt;=stamgegevens!$Q$10),1,IF(AND(VALUE(AB28)&gt;=stamgegevens!$P$11,VALUE(AB28)&lt;=stamgegevens!$Q$11),1,0))))))))</f>
        <v/>
      </c>
      <c r="AB28" s="26" t="str">
        <f t="shared" si="3"/>
        <v/>
      </c>
      <c r="AC28" s="26" t="str">
        <f t="shared" si="4"/>
        <v/>
      </c>
      <c r="AD28" s="26" t="str">
        <f t="shared" si="5"/>
        <v/>
      </c>
      <c r="AE28" s="26">
        <f>IF(Bestelformulier!$P$37&gt;=200,0,IF(ISERROR(VLOOKUP(O28,stamgegevens!$B$5:$G$8,6,FALSE)),0,(VLOOKUP(O28,stamgegevens!$B$5:$G$8,6,FALSE))+stamgegevens!$C$17))</f>
        <v>0</v>
      </c>
      <c r="AF28" s="40" t="str">
        <f t="shared" si="21"/>
        <v/>
      </c>
      <c r="AH28" s="1" t="str">
        <f t="shared" si="6"/>
        <v/>
      </c>
      <c r="AJ28" s="1" t="str">
        <f t="shared" si="7"/>
        <v/>
      </c>
      <c r="AK28" s="42">
        <f t="shared" si="8"/>
        <v>0</v>
      </c>
      <c r="AL28" s="42">
        <f t="shared" si="9"/>
        <v>0</v>
      </c>
      <c r="AM28" s="42">
        <f t="shared" si="10"/>
        <v>0</v>
      </c>
      <c r="AN28" s="42">
        <f t="shared" si="11"/>
        <v>0</v>
      </c>
      <c r="AO28" s="42">
        <f t="shared" si="12"/>
        <v>0</v>
      </c>
      <c r="AP28" s="42">
        <f t="shared" si="13"/>
        <v>0</v>
      </c>
      <c r="AQ28" s="42">
        <f t="shared" si="14"/>
        <v>0</v>
      </c>
      <c r="AR28" s="42">
        <f t="shared" si="15"/>
        <v>0</v>
      </c>
      <c r="AS28" s="42"/>
      <c r="AT28" s="42">
        <f t="shared" si="16"/>
        <v>0</v>
      </c>
      <c r="AU28" s="42">
        <f t="shared" si="17"/>
        <v>0</v>
      </c>
      <c r="AV28" s="42">
        <f t="shared" si="18"/>
        <v>0</v>
      </c>
      <c r="AW28" s="42">
        <f t="shared" si="19"/>
        <v>0</v>
      </c>
    </row>
    <row r="29" spans="1:49" ht="15.75" x14ac:dyDescent="0.25">
      <c r="A29" s="45" t="str">
        <f t="shared" si="0"/>
        <v/>
      </c>
      <c r="B29" s="12" t="str">
        <f t="shared" si="20"/>
        <v/>
      </c>
      <c r="C29" s="13" t="str">
        <f>IF(C28&gt;=Bestelformulier!$H$51,"",C28+1)</f>
        <v/>
      </c>
      <c r="D29" s="121"/>
      <c r="E29" s="60"/>
      <c r="F29" s="60"/>
      <c r="G29" s="61"/>
      <c r="H29" s="62"/>
      <c r="I29" s="62"/>
      <c r="J29" s="60"/>
      <c r="K29" s="63"/>
      <c r="L29" s="63"/>
      <c r="M29" s="60"/>
      <c r="N29" s="60"/>
      <c r="O29" s="60"/>
      <c r="P29" s="64"/>
      <c r="AA29" s="26" t="str">
        <f>IF(ISERROR(IF(AND(VALUE(AB29)&gt;=stamgegevens!$P$5,VALUE(AB29)&lt;=stamgegevens!$Q$5),1,IF(AND(VALUE(AB29)&gt;=stamgegevens!$P$6,VALUE(AB29)&lt;=stamgegevens!$Q$6),1,IF(AND(VALUE(AB29)&gt;=stamgegevens!$P$7,VALUE(AB29)&lt;=stamgegevens!$Q$7),1,IF(AND(VALUE(AB29)&gt;=stamgegevens!$P$8,VALUE(AB29)&lt;=stamgegevens!$Q$8),1,IF(AND(VALUE(AB29)&gt;=stamgegevens!$P$9,VALUE(AB29)&lt;=stamgegevens!$Q$9),1,IF(AND(VALUE(AB29)&gt;=stamgegevens!$P$10,VALUE(AB29)&lt;=stamgegevens!$Q$10),1,IF(AND(VALUE(AB29)&gt;=stamgegevens!$P$11,VALUE(AB29)&lt;=stamgegevens!$Q$11),1,0)))))))),"",IF(AND(VALUE(AB29)&gt;=stamgegevens!$P$5,VALUE(AB29)&lt;=stamgegevens!$Q$5),1,IF(AND(VALUE(AB29)&gt;=stamgegevens!$P$6,VALUE(AB29)&lt;=stamgegevens!$Q$6),1,IF(AND(VALUE(AB29)&gt;=stamgegevens!$P$7,VALUE(AB29)&lt;=stamgegevens!$Q$7),1,IF(AND(VALUE(AB29)&gt;=stamgegevens!$P$8,VALUE(AB29)&lt;=stamgegevens!$Q$8),1,IF(AND(VALUE(AB29)&gt;=stamgegevens!$P$9,VALUE(AB29)&lt;=stamgegevens!$Q$9),1,IF(AND(VALUE(AB29)&gt;=stamgegevens!$P$10,VALUE(AB29)&lt;=stamgegevens!$Q$10),1,IF(AND(VALUE(AB29)&gt;=stamgegevens!$P$11,VALUE(AB29)&lt;=stamgegevens!$Q$11),1,0))))))))</f>
        <v/>
      </c>
      <c r="AB29" s="26" t="str">
        <f t="shared" si="3"/>
        <v/>
      </c>
      <c r="AC29" s="26" t="str">
        <f t="shared" si="4"/>
        <v/>
      </c>
      <c r="AD29" s="26" t="str">
        <f t="shared" si="5"/>
        <v/>
      </c>
      <c r="AE29" s="26">
        <f>IF(Bestelformulier!$P$37&gt;=200,0,IF(ISERROR(VLOOKUP(O29,stamgegevens!$B$5:$G$8,6,FALSE)),0,(VLOOKUP(O29,stamgegevens!$B$5:$G$8,6,FALSE))+stamgegevens!$C$17))</f>
        <v>0</v>
      </c>
      <c r="AF29" s="40" t="str">
        <f t="shared" si="21"/>
        <v/>
      </c>
      <c r="AH29" s="1" t="str">
        <f t="shared" si="6"/>
        <v/>
      </c>
      <c r="AJ29" s="1" t="str">
        <f t="shared" si="7"/>
        <v/>
      </c>
      <c r="AK29" s="42">
        <f t="shared" si="8"/>
        <v>0</v>
      </c>
      <c r="AL29" s="42">
        <f t="shared" si="9"/>
        <v>0</v>
      </c>
      <c r="AM29" s="42">
        <f t="shared" si="10"/>
        <v>0</v>
      </c>
      <c r="AN29" s="42">
        <f t="shared" si="11"/>
        <v>0</v>
      </c>
      <c r="AO29" s="42">
        <f t="shared" si="12"/>
        <v>0</v>
      </c>
      <c r="AP29" s="42">
        <f t="shared" si="13"/>
        <v>0</v>
      </c>
      <c r="AQ29" s="42">
        <f t="shared" si="14"/>
        <v>0</v>
      </c>
      <c r="AR29" s="42">
        <f t="shared" si="15"/>
        <v>0</v>
      </c>
      <c r="AS29" s="42"/>
      <c r="AT29" s="42">
        <f t="shared" si="16"/>
        <v>0</v>
      </c>
      <c r="AU29" s="42">
        <f t="shared" si="17"/>
        <v>0</v>
      </c>
      <c r="AV29" s="42">
        <f t="shared" si="18"/>
        <v>0</v>
      </c>
      <c r="AW29" s="42">
        <f t="shared" si="19"/>
        <v>0</v>
      </c>
    </row>
    <row r="30" spans="1:49" ht="15.75" x14ac:dyDescent="0.25">
      <c r="A30" s="45" t="str">
        <f t="shared" si="0"/>
        <v/>
      </c>
      <c r="B30" s="12" t="str">
        <f t="shared" si="20"/>
        <v/>
      </c>
      <c r="C30" s="13" t="str">
        <f>IF(C29&gt;=Bestelformulier!$H$51,"",C29+1)</f>
        <v/>
      </c>
      <c r="D30" s="121"/>
      <c r="E30" s="60"/>
      <c r="F30" s="60"/>
      <c r="G30" s="61"/>
      <c r="H30" s="62"/>
      <c r="I30" s="62"/>
      <c r="J30" s="60"/>
      <c r="K30" s="63"/>
      <c r="L30" s="63"/>
      <c r="M30" s="60"/>
      <c r="N30" s="60"/>
      <c r="O30" s="60"/>
      <c r="P30" s="64"/>
      <c r="AA30" s="26" t="str">
        <f>IF(ISERROR(IF(AND(VALUE(AB30)&gt;=stamgegevens!$P$5,VALUE(AB30)&lt;=stamgegevens!$Q$5),1,IF(AND(VALUE(AB30)&gt;=stamgegevens!$P$6,VALUE(AB30)&lt;=stamgegevens!$Q$6),1,IF(AND(VALUE(AB30)&gt;=stamgegevens!$P$7,VALUE(AB30)&lt;=stamgegevens!$Q$7),1,IF(AND(VALUE(AB30)&gt;=stamgegevens!$P$8,VALUE(AB30)&lt;=stamgegevens!$Q$8),1,IF(AND(VALUE(AB30)&gt;=stamgegevens!$P$9,VALUE(AB30)&lt;=stamgegevens!$Q$9),1,IF(AND(VALUE(AB30)&gt;=stamgegevens!$P$10,VALUE(AB30)&lt;=stamgegevens!$Q$10),1,IF(AND(VALUE(AB30)&gt;=stamgegevens!$P$11,VALUE(AB30)&lt;=stamgegevens!$Q$11),1,0)))))))),"",IF(AND(VALUE(AB30)&gt;=stamgegevens!$P$5,VALUE(AB30)&lt;=stamgegevens!$Q$5),1,IF(AND(VALUE(AB30)&gt;=stamgegevens!$P$6,VALUE(AB30)&lt;=stamgegevens!$Q$6),1,IF(AND(VALUE(AB30)&gt;=stamgegevens!$P$7,VALUE(AB30)&lt;=stamgegevens!$Q$7),1,IF(AND(VALUE(AB30)&gt;=stamgegevens!$P$8,VALUE(AB30)&lt;=stamgegevens!$Q$8),1,IF(AND(VALUE(AB30)&gt;=stamgegevens!$P$9,VALUE(AB30)&lt;=stamgegevens!$Q$9),1,IF(AND(VALUE(AB30)&gt;=stamgegevens!$P$10,VALUE(AB30)&lt;=stamgegevens!$Q$10),1,IF(AND(VALUE(AB30)&gt;=stamgegevens!$P$11,VALUE(AB30)&lt;=stamgegevens!$Q$11),1,0))))))))</f>
        <v/>
      </c>
      <c r="AB30" s="26" t="str">
        <f t="shared" si="3"/>
        <v/>
      </c>
      <c r="AC30" s="26" t="str">
        <f t="shared" si="4"/>
        <v/>
      </c>
      <c r="AD30" s="26" t="str">
        <f t="shared" si="5"/>
        <v/>
      </c>
      <c r="AE30" s="26">
        <f>IF(Bestelformulier!$P$37&gt;=200,0,IF(ISERROR(VLOOKUP(O30,stamgegevens!$B$5:$G$8,6,FALSE)),0,(VLOOKUP(O30,stamgegevens!$B$5:$G$8,6,FALSE))+stamgegevens!$C$17))</f>
        <v>0</v>
      </c>
      <c r="AF30" s="40" t="str">
        <f t="shared" si="21"/>
        <v/>
      </c>
      <c r="AH30" s="1" t="str">
        <f t="shared" si="6"/>
        <v/>
      </c>
      <c r="AJ30" s="1" t="str">
        <f t="shared" si="7"/>
        <v/>
      </c>
      <c r="AK30" s="42">
        <f t="shared" si="8"/>
        <v>0</v>
      </c>
      <c r="AL30" s="42">
        <f t="shared" si="9"/>
        <v>0</v>
      </c>
      <c r="AM30" s="42">
        <f t="shared" si="10"/>
        <v>0</v>
      </c>
      <c r="AN30" s="42">
        <f t="shared" si="11"/>
        <v>0</v>
      </c>
      <c r="AO30" s="42">
        <f t="shared" si="12"/>
        <v>0</v>
      </c>
      <c r="AP30" s="42">
        <f t="shared" si="13"/>
        <v>0</v>
      </c>
      <c r="AQ30" s="42">
        <f t="shared" si="14"/>
        <v>0</v>
      </c>
      <c r="AR30" s="42">
        <f t="shared" si="15"/>
        <v>0</v>
      </c>
      <c r="AS30" s="42"/>
      <c r="AT30" s="42">
        <f t="shared" si="16"/>
        <v>0</v>
      </c>
      <c r="AU30" s="42">
        <f t="shared" si="17"/>
        <v>0</v>
      </c>
      <c r="AV30" s="42">
        <f t="shared" si="18"/>
        <v>0</v>
      </c>
      <c r="AW30" s="42">
        <f t="shared" si="19"/>
        <v>0</v>
      </c>
    </row>
    <row r="31" spans="1:49" ht="15.75" x14ac:dyDescent="0.25">
      <c r="A31" s="45" t="str">
        <f t="shared" si="0"/>
        <v/>
      </c>
      <c r="B31" s="12" t="str">
        <f t="shared" si="20"/>
        <v/>
      </c>
      <c r="C31" s="13" t="str">
        <f>IF(C30&gt;=Bestelformulier!$H$51,"",C30+1)</f>
        <v/>
      </c>
      <c r="D31" s="121"/>
      <c r="E31" s="60"/>
      <c r="F31" s="60"/>
      <c r="G31" s="61"/>
      <c r="H31" s="62"/>
      <c r="I31" s="62"/>
      <c r="J31" s="60"/>
      <c r="K31" s="63"/>
      <c r="L31" s="63"/>
      <c r="M31" s="60"/>
      <c r="N31" s="60"/>
      <c r="O31" s="60"/>
      <c r="P31" s="64"/>
      <c r="AA31" s="26" t="str">
        <f>IF(ISERROR(IF(AND(VALUE(AB31)&gt;=stamgegevens!$P$5,VALUE(AB31)&lt;=stamgegevens!$Q$5),1,IF(AND(VALUE(AB31)&gt;=stamgegevens!$P$6,VALUE(AB31)&lt;=stamgegevens!$Q$6),1,IF(AND(VALUE(AB31)&gt;=stamgegevens!$P$7,VALUE(AB31)&lt;=stamgegevens!$Q$7),1,IF(AND(VALUE(AB31)&gt;=stamgegevens!$P$8,VALUE(AB31)&lt;=stamgegevens!$Q$8),1,IF(AND(VALUE(AB31)&gt;=stamgegevens!$P$9,VALUE(AB31)&lt;=stamgegevens!$Q$9),1,IF(AND(VALUE(AB31)&gt;=stamgegevens!$P$10,VALUE(AB31)&lt;=stamgegevens!$Q$10),1,IF(AND(VALUE(AB31)&gt;=stamgegevens!$P$11,VALUE(AB31)&lt;=stamgegevens!$Q$11),1,0)))))))),"",IF(AND(VALUE(AB31)&gt;=stamgegevens!$P$5,VALUE(AB31)&lt;=stamgegevens!$Q$5),1,IF(AND(VALUE(AB31)&gt;=stamgegevens!$P$6,VALUE(AB31)&lt;=stamgegevens!$Q$6),1,IF(AND(VALUE(AB31)&gt;=stamgegevens!$P$7,VALUE(AB31)&lt;=stamgegevens!$Q$7),1,IF(AND(VALUE(AB31)&gt;=stamgegevens!$P$8,VALUE(AB31)&lt;=stamgegevens!$Q$8),1,IF(AND(VALUE(AB31)&gt;=stamgegevens!$P$9,VALUE(AB31)&lt;=stamgegevens!$Q$9),1,IF(AND(VALUE(AB31)&gt;=stamgegevens!$P$10,VALUE(AB31)&lt;=stamgegevens!$Q$10),1,IF(AND(VALUE(AB31)&gt;=stamgegevens!$P$11,VALUE(AB31)&lt;=stamgegevens!$Q$11),1,0))))))))</f>
        <v/>
      </c>
      <c r="AB31" s="26" t="str">
        <f t="shared" si="3"/>
        <v/>
      </c>
      <c r="AC31" s="26" t="str">
        <f t="shared" si="4"/>
        <v/>
      </c>
      <c r="AD31" s="26" t="str">
        <f t="shared" si="5"/>
        <v/>
      </c>
      <c r="AE31" s="26">
        <f>IF(Bestelformulier!$P$37&gt;=200,0,IF(ISERROR(VLOOKUP(O31,stamgegevens!$B$5:$G$8,6,FALSE)),0,(VLOOKUP(O31,stamgegevens!$B$5:$G$8,6,FALSE))+stamgegevens!$C$17))</f>
        <v>0</v>
      </c>
      <c r="AF31" s="40" t="str">
        <f t="shared" si="21"/>
        <v/>
      </c>
      <c r="AH31" s="1" t="str">
        <f t="shared" si="6"/>
        <v/>
      </c>
      <c r="AJ31" s="1" t="str">
        <f t="shared" si="7"/>
        <v/>
      </c>
      <c r="AK31" s="42">
        <f t="shared" si="8"/>
        <v>0</v>
      </c>
      <c r="AL31" s="42">
        <f t="shared" si="9"/>
        <v>0</v>
      </c>
      <c r="AM31" s="42">
        <f t="shared" si="10"/>
        <v>0</v>
      </c>
      <c r="AN31" s="42">
        <f t="shared" si="11"/>
        <v>0</v>
      </c>
      <c r="AO31" s="42">
        <f t="shared" si="12"/>
        <v>0</v>
      </c>
      <c r="AP31" s="42">
        <f t="shared" si="13"/>
        <v>0</v>
      </c>
      <c r="AQ31" s="42">
        <f t="shared" si="14"/>
        <v>0</v>
      </c>
      <c r="AR31" s="42">
        <f t="shared" si="15"/>
        <v>0</v>
      </c>
      <c r="AS31" s="42"/>
      <c r="AT31" s="42">
        <f t="shared" si="16"/>
        <v>0</v>
      </c>
      <c r="AU31" s="42">
        <f t="shared" si="17"/>
        <v>0</v>
      </c>
      <c r="AV31" s="42">
        <f t="shared" si="18"/>
        <v>0</v>
      </c>
      <c r="AW31" s="42">
        <f t="shared" si="19"/>
        <v>0</v>
      </c>
    </row>
    <row r="32" spans="1:49" ht="15.75" x14ac:dyDescent="0.25">
      <c r="A32" s="45" t="str">
        <f t="shared" si="0"/>
        <v/>
      </c>
      <c r="B32" s="12" t="str">
        <f t="shared" si="20"/>
        <v/>
      </c>
      <c r="C32" s="13" t="str">
        <f>IF(C31&gt;=Bestelformulier!$H$51,"",C31+1)</f>
        <v/>
      </c>
      <c r="D32" s="121"/>
      <c r="E32" s="60"/>
      <c r="F32" s="60"/>
      <c r="G32" s="61"/>
      <c r="H32" s="62"/>
      <c r="I32" s="62"/>
      <c r="J32" s="60"/>
      <c r="K32" s="63"/>
      <c r="L32" s="63"/>
      <c r="M32" s="60"/>
      <c r="N32" s="60"/>
      <c r="O32" s="60"/>
      <c r="P32" s="64"/>
      <c r="AA32" s="26" t="str">
        <f>IF(ISERROR(IF(AND(VALUE(AB32)&gt;=stamgegevens!$P$5,VALUE(AB32)&lt;=stamgegevens!$Q$5),1,IF(AND(VALUE(AB32)&gt;=stamgegevens!$P$6,VALUE(AB32)&lt;=stamgegevens!$Q$6),1,IF(AND(VALUE(AB32)&gt;=stamgegevens!$P$7,VALUE(AB32)&lt;=stamgegevens!$Q$7),1,IF(AND(VALUE(AB32)&gt;=stamgegevens!$P$8,VALUE(AB32)&lt;=stamgegevens!$Q$8),1,IF(AND(VALUE(AB32)&gt;=stamgegevens!$P$9,VALUE(AB32)&lt;=stamgegevens!$Q$9),1,IF(AND(VALUE(AB32)&gt;=stamgegevens!$P$10,VALUE(AB32)&lt;=stamgegevens!$Q$10),1,IF(AND(VALUE(AB32)&gt;=stamgegevens!$P$11,VALUE(AB32)&lt;=stamgegevens!$Q$11),1,0)))))))),"",IF(AND(VALUE(AB32)&gt;=stamgegevens!$P$5,VALUE(AB32)&lt;=stamgegevens!$Q$5),1,IF(AND(VALUE(AB32)&gt;=stamgegevens!$P$6,VALUE(AB32)&lt;=stamgegevens!$Q$6),1,IF(AND(VALUE(AB32)&gt;=stamgegevens!$P$7,VALUE(AB32)&lt;=stamgegevens!$Q$7),1,IF(AND(VALUE(AB32)&gt;=stamgegevens!$P$8,VALUE(AB32)&lt;=stamgegevens!$Q$8),1,IF(AND(VALUE(AB32)&gt;=stamgegevens!$P$9,VALUE(AB32)&lt;=stamgegevens!$Q$9),1,IF(AND(VALUE(AB32)&gt;=stamgegevens!$P$10,VALUE(AB32)&lt;=stamgegevens!$Q$10),1,IF(AND(VALUE(AB32)&gt;=stamgegevens!$P$11,VALUE(AB32)&lt;=stamgegevens!$Q$11),1,0))))))))</f>
        <v/>
      </c>
      <c r="AB32" s="26" t="str">
        <f t="shared" si="3"/>
        <v/>
      </c>
      <c r="AC32" s="26" t="str">
        <f t="shared" si="4"/>
        <v/>
      </c>
      <c r="AD32" s="26" t="str">
        <f t="shared" si="5"/>
        <v/>
      </c>
      <c r="AE32" s="26">
        <f>IF(Bestelformulier!$P$37&gt;=200,0,IF(ISERROR(VLOOKUP(O32,stamgegevens!$B$5:$G$8,6,FALSE)),0,(VLOOKUP(O32,stamgegevens!$B$5:$G$8,6,FALSE))+stamgegevens!$C$17))</f>
        <v>0</v>
      </c>
      <c r="AF32" s="40" t="str">
        <f t="shared" si="21"/>
        <v/>
      </c>
      <c r="AH32" s="1" t="str">
        <f t="shared" si="6"/>
        <v/>
      </c>
      <c r="AJ32" s="1" t="str">
        <f t="shared" si="7"/>
        <v/>
      </c>
      <c r="AK32" s="42">
        <f t="shared" si="8"/>
        <v>0</v>
      </c>
      <c r="AL32" s="42">
        <f t="shared" si="9"/>
        <v>0</v>
      </c>
      <c r="AM32" s="42">
        <f t="shared" si="10"/>
        <v>0</v>
      </c>
      <c r="AN32" s="42">
        <f t="shared" si="11"/>
        <v>0</v>
      </c>
      <c r="AO32" s="42">
        <f t="shared" si="12"/>
        <v>0</v>
      </c>
      <c r="AP32" s="42">
        <f t="shared" si="13"/>
        <v>0</v>
      </c>
      <c r="AQ32" s="42">
        <f t="shared" si="14"/>
        <v>0</v>
      </c>
      <c r="AR32" s="42">
        <f t="shared" si="15"/>
        <v>0</v>
      </c>
      <c r="AS32" s="42"/>
      <c r="AT32" s="42">
        <f t="shared" si="16"/>
        <v>0</v>
      </c>
      <c r="AU32" s="42">
        <f t="shared" si="17"/>
        <v>0</v>
      </c>
      <c r="AV32" s="42">
        <f t="shared" si="18"/>
        <v>0</v>
      </c>
      <c r="AW32" s="42">
        <f t="shared" si="19"/>
        <v>0</v>
      </c>
    </row>
    <row r="33" spans="1:49" ht="15.75" x14ac:dyDescent="0.25">
      <c r="A33" s="45" t="str">
        <f t="shared" si="0"/>
        <v/>
      </c>
      <c r="B33" s="12" t="str">
        <f t="shared" si="20"/>
        <v/>
      </c>
      <c r="C33" s="13" t="str">
        <f>IF(C32&gt;=Bestelformulier!$H$51,"",C32+1)</f>
        <v/>
      </c>
      <c r="D33" s="121"/>
      <c r="E33" s="60"/>
      <c r="F33" s="60"/>
      <c r="G33" s="61"/>
      <c r="H33" s="62"/>
      <c r="I33" s="62"/>
      <c r="J33" s="60"/>
      <c r="K33" s="63"/>
      <c r="L33" s="63"/>
      <c r="M33" s="60"/>
      <c r="N33" s="60"/>
      <c r="O33" s="60"/>
      <c r="P33" s="64"/>
      <c r="AA33" s="26" t="str">
        <f>IF(ISERROR(IF(AND(VALUE(AB33)&gt;=stamgegevens!$P$5,VALUE(AB33)&lt;=stamgegevens!$Q$5),1,IF(AND(VALUE(AB33)&gt;=stamgegevens!$P$6,VALUE(AB33)&lt;=stamgegevens!$Q$6),1,IF(AND(VALUE(AB33)&gt;=stamgegevens!$P$7,VALUE(AB33)&lt;=stamgegevens!$Q$7),1,IF(AND(VALUE(AB33)&gt;=stamgegevens!$P$8,VALUE(AB33)&lt;=stamgegevens!$Q$8),1,IF(AND(VALUE(AB33)&gt;=stamgegevens!$P$9,VALUE(AB33)&lt;=stamgegevens!$Q$9),1,IF(AND(VALUE(AB33)&gt;=stamgegevens!$P$10,VALUE(AB33)&lt;=stamgegevens!$Q$10),1,IF(AND(VALUE(AB33)&gt;=stamgegevens!$P$11,VALUE(AB33)&lt;=stamgegevens!$Q$11),1,0)))))))),"",IF(AND(VALUE(AB33)&gt;=stamgegevens!$P$5,VALUE(AB33)&lt;=stamgegevens!$Q$5),1,IF(AND(VALUE(AB33)&gt;=stamgegevens!$P$6,VALUE(AB33)&lt;=stamgegevens!$Q$6),1,IF(AND(VALUE(AB33)&gt;=stamgegevens!$P$7,VALUE(AB33)&lt;=stamgegevens!$Q$7),1,IF(AND(VALUE(AB33)&gt;=stamgegevens!$P$8,VALUE(AB33)&lt;=stamgegevens!$Q$8),1,IF(AND(VALUE(AB33)&gt;=stamgegevens!$P$9,VALUE(AB33)&lt;=stamgegevens!$Q$9),1,IF(AND(VALUE(AB33)&gt;=stamgegevens!$P$10,VALUE(AB33)&lt;=stamgegevens!$Q$10),1,IF(AND(VALUE(AB33)&gt;=stamgegevens!$P$11,VALUE(AB33)&lt;=stamgegevens!$Q$11),1,0))))))))</f>
        <v/>
      </c>
      <c r="AB33" s="26" t="str">
        <f t="shared" si="3"/>
        <v/>
      </c>
      <c r="AC33" s="26" t="str">
        <f t="shared" si="4"/>
        <v/>
      </c>
      <c r="AD33" s="26" t="str">
        <f t="shared" si="5"/>
        <v/>
      </c>
      <c r="AE33" s="26">
        <f>IF(Bestelformulier!$P$37&gt;=200,0,IF(ISERROR(VLOOKUP(O33,stamgegevens!$B$5:$G$8,6,FALSE)),0,(VLOOKUP(O33,stamgegevens!$B$5:$G$8,6,FALSE))+stamgegevens!$C$17))</f>
        <v>0</v>
      </c>
      <c r="AF33" s="40" t="str">
        <f t="shared" si="21"/>
        <v/>
      </c>
      <c r="AH33" s="1" t="str">
        <f t="shared" si="6"/>
        <v/>
      </c>
      <c r="AJ33" s="1" t="str">
        <f t="shared" si="7"/>
        <v/>
      </c>
      <c r="AK33" s="42">
        <f t="shared" si="8"/>
        <v>0</v>
      </c>
      <c r="AL33" s="42">
        <f t="shared" si="9"/>
        <v>0</v>
      </c>
      <c r="AM33" s="42">
        <f t="shared" si="10"/>
        <v>0</v>
      </c>
      <c r="AN33" s="42">
        <f t="shared" si="11"/>
        <v>0</v>
      </c>
      <c r="AO33" s="42">
        <f t="shared" si="12"/>
        <v>0</v>
      </c>
      <c r="AP33" s="42">
        <f t="shared" si="13"/>
        <v>0</v>
      </c>
      <c r="AQ33" s="42">
        <f t="shared" si="14"/>
        <v>0</v>
      </c>
      <c r="AR33" s="42">
        <f t="shared" si="15"/>
        <v>0</v>
      </c>
      <c r="AS33" s="42"/>
      <c r="AT33" s="42">
        <f t="shared" si="16"/>
        <v>0</v>
      </c>
      <c r="AU33" s="42">
        <f t="shared" si="17"/>
        <v>0</v>
      </c>
      <c r="AV33" s="42">
        <f t="shared" si="18"/>
        <v>0</v>
      </c>
      <c r="AW33" s="42">
        <f t="shared" si="19"/>
        <v>0</v>
      </c>
    </row>
    <row r="34" spans="1:49" ht="15.75" x14ac:dyDescent="0.25">
      <c r="A34" s="45" t="str">
        <f t="shared" si="0"/>
        <v/>
      </c>
      <c r="B34" s="12" t="str">
        <f t="shared" si="20"/>
        <v/>
      </c>
      <c r="C34" s="13" t="str">
        <f>IF(C33&gt;=Bestelformulier!$H$51,"",C33+1)</f>
        <v/>
      </c>
      <c r="D34" s="121"/>
      <c r="E34" s="60"/>
      <c r="F34" s="60"/>
      <c r="G34" s="61"/>
      <c r="H34" s="62"/>
      <c r="I34" s="62"/>
      <c r="J34" s="60"/>
      <c r="K34" s="63"/>
      <c r="L34" s="63"/>
      <c r="M34" s="60"/>
      <c r="N34" s="60"/>
      <c r="O34" s="60"/>
      <c r="P34" s="64"/>
      <c r="AA34" s="26" t="str">
        <f>IF(ISERROR(IF(AND(VALUE(AB34)&gt;=stamgegevens!$P$5,VALUE(AB34)&lt;=stamgegevens!$Q$5),1,IF(AND(VALUE(AB34)&gt;=stamgegevens!$P$6,VALUE(AB34)&lt;=stamgegevens!$Q$6),1,IF(AND(VALUE(AB34)&gt;=stamgegevens!$P$7,VALUE(AB34)&lt;=stamgegevens!$Q$7),1,IF(AND(VALUE(AB34)&gt;=stamgegevens!$P$8,VALUE(AB34)&lt;=stamgegevens!$Q$8),1,IF(AND(VALUE(AB34)&gt;=stamgegevens!$P$9,VALUE(AB34)&lt;=stamgegevens!$Q$9),1,IF(AND(VALUE(AB34)&gt;=stamgegevens!$P$10,VALUE(AB34)&lt;=stamgegevens!$Q$10),1,IF(AND(VALUE(AB34)&gt;=stamgegevens!$P$11,VALUE(AB34)&lt;=stamgegevens!$Q$11),1,0)))))))),"",IF(AND(VALUE(AB34)&gt;=stamgegevens!$P$5,VALUE(AB34)&lt;=stamgegevens!$Q$5),1,IF(AND(VALUE(AB34)&gt;=stamgegevens!$P$6,VALUE(AB34)&lt;=stamgegevens!$Q$6),1,IF(AND(VALUE(AB34)&gt;=stamgegevens!$P$7,VALUE(AB34)&lt;=stamgegevens!$Q$7),1,IF(AND(VALUE(AB34)&gt;=stamgegevens!$P$8,VALUE(AB34)&lt;=stamgegevens!$Q$8),1,IF(AND(VALUE(AB34)&gt;=stamgegevens!$P$9,VALUE(AB34)&lt;=stamgegevens!$Q$9),1,IF(AND(VALUE(AB34)&gt;=stamgegevens!$P$10,VALUE(AB34)&lt;=stamgegevens!$Q$10),1,IF(AND(VALUE(AB34)&gt;=stamgegevens!$P$11,VALUE(AB34)&lt;=stamgegevens!$Q$11),1,0))))))))</f>
        <v/>
      </c>
      <c r="AB34" s="26" t="str">
        <f t="shared" si="3"/>
        <v/>
      </c>
      <c r="AC34" s="26" t="str">
        <f t="shared" si="4"/>
        <v/>
      </c>
      <c r="AD34" s="26" t="str">
        <f t="shared" si="5"/>
        <v/>
      </c>
      <c r="AE34" s="26">
        <f>IF(Bestelformulier!$P$37&gt;=200,0,IF(ISERROR(VLOOKUP(O34,stamgegevens!$B$5:$G$8,6,FALSE)),0,(VLOOKUP(O34,stamgegevens!$B$5:$G$8,6,FALSE))+stamgegevens!$C$17))</f>
        <v>0</v>
      </c>
      <c r="AF34" s="40" t="str">
        <f t="shared" si="21"/>
        <v/>
      </c>
      <c r="AH34" s="1" t="str">
        <f t="shared" si="6"/>
        <v/>
      </c>
      <c r="AJ34" s="1" t="str">
        <f t="shared" si="7"/>
        <v/>
      </c>
      <c r="AK34" s="42">
        <f t="shared" si="8"/>
        <v>0</v>
      </c>
      <c r="AL34" s="42">
        <f t="shared" si="9"/>
        <v>0</v>
      </c>
      <c r="AM34" s="42">
        <f t="shared" si="10"/>
        <v>0</v>
      </c>
      <c r="AN34" s="42">
        <f t="shared" si="11"/>
        <v>0</v>
      </c>
      <c r="AO34" s="42">
        <f t="shared" si="12"/>
        <v>0</v>
      </c>
      <c r="AP34" s="42">
        <f t="shared" si="13"/>
        <v>0</v>
      </c>
      <c r="AQ34" s="42">
        <f t="shared" si="14"/>
        <v>0</v>
      </c>
      <c r="AR34" s="42">
        <f t="shared" si="15"/>
        <v>0</v>
      </c>
      <c r="AS34" s="42"/>
      <c r="AT34" s="42">
        <f t="shared" si="16"/>
        <v>0</v>
      </c>
      <c r="AU34" s="42">
        <f t="shared" si="17"/>
        <v>0</v>
      </c>
      <c r="AV34" s="42">
        <f t="shared" si="18"/>
        <v>0</v>
      </c>
      <c r="AW34" s="42">
        <f t="shared" si="19"/>
        <v>0</v>
      </c>
    </row>
    <row r="35" spans="1:49" ht="15.75" x14ac:dyDescent="0.25">
      <c r="A35" s="45" t="str">
        <f t="shared" si="0"/>
        <v/>
      </c>
      <c r="B35" s="12" t="str">
        <f t="shared" si="20"/>
        <v/>
      </c>
      <c r="C35" s="13" t="str">
        <f>IF(C34&gt;=Bestelformulier!$H$51,"",C34+1)</f>
        <v/>
      </c>
      <c r="D35" s="121"/>
      <c r="E35" s="60"/>
      <c r="F35" s="60"/>
      <c r="G35" s="61"/>
      <c r="H35" s="62"/>
      <c r="I35" s="62"/>
      <c r="J35" s="60"/>
      <c r="K35" s="63"/>
      <c r="L35" s="63"/>
      <c r="M35" s="60"/>
      <c r="N35" s="60"/>
      <c r="O35" s="60"/>
      <c r="P35" s="64"/>
      <c r="AA35" s="26" t="str">
        <f>IF(ISERROR(IF(AND(VALUE(AB35)&gt;=stamgegevens!$P$5,VALUE(AB35)&lt;=stamgegevens!$Q$5),1,IF(AND(VALUE(AB35)&gt;=stamgegevens!$P$6,VALUE(AB35)&lt;=stamgegevens!$Q$6),1,IF(AND(VALUE(AB35)&gt;=stamgegevens!$P$7,VALUE(AB35)&lt;=stamgegevens!$Q$7),1,IF(AND(VALUE(AB35)&gt;=stamgegevens!$P$8,VALUE(AB35)&lt;=stamgegevens!$Q$8),1,IF(AND(VALUE(AB35)&gt;=stamgegevens!$P$9,VALUE(AB35)&lt;=stamgegevens!$Q$9),1,IF(AND(VALUE(AB35)&gt;=stamgegevens!$P$10,VALUE(AB35)&lt;=stamgegevens!$Q$10),1,IF(AND(VALUE(AB35)&gt;=stamgegevens!$P$11,VALUE(AB35)&lt;=stamgegevens!$Q$11),1,0)))))))),"",IF(AND(VALUE(AB35)&gt;=stamgegevens!$P$5,VALUE(AB35)&lt;=stamgegevens!$Q$5),1,IF(AND(VALUE(AB35)&gt;=stamgegevens!$P$6,VALUE(AB35)&lt;=stamgegevens!$Q$6),1,IF(AND(VALUE(AB35)&gt;=stamgegevens!$P$7,VALUE(AB35)&lt;=stamgegevens!$Q$7),1,IF(AND(VALUE(AB35)&gt;=stamgegevens!$P$8,VALUE(AB35)&lt;=stamgegevens!$Q$8),1,IF(AND(VALUE(AB35)&gt;=stamgegevens!$P$9,VALUE(AB35)&lt;=stamgegevens!$Q$9),1,IF(AND(VALUE(AB35)&gt;=stamgegevens!$P$10,VALUE(AB35)&lt;=stamgegevens!$Q$10),1,IF(AND(VALUE(AB35)&gt;=stamgegevens!$P$11,VALUE(AB35)&lt;=stamgegevens!$Q$11),1,0))))))))</f>
        <v/>
      </c>
      <c r="AB35" s="26" t="str">
        <f t="shared" si="3"/>
        <v/>
      </c>
      <c r="AC35" s="26" t="str">
        <f t="shared" si="4"/>
        <v/>
      </c>
      <c r="AD35" s="26" t="str">
        <f t="shared" si="5"/>
        <v/>
      </c>
      <c r="AE35" s="26">
        <f>IF(Bestelformulier!$P$37&gt;=200,0,IF(ISERROR(VLOOKUP(O35,stamgegevens!$B$5:$G$8,6,FALSE)),0,(VLOOKUP(O35,stamgegevens!$B$5:$G$8,6,FALSE))+stamgegevens!$C$17))</f>
        <v>0</v>
      </c>
      <c r="AF35" s="40" t="str">
        <f t="shared" si="21"/>
        <v/>
      </c>
      <c r="AH35" s="1" t="str">
        <f t="shared" si="6"/>
        <v/>
      </c>
      <c r="AJ35" s="1" t="str">
        <f t="shared" si="7"/>
        <v/>
      </c>
      <c r="AK35" s="42">
        <f t="shared" si="8"/>
        <v>0</v>
      </c>
      <c r="AL35" s="42">
        <f t="shared" si="9"/>
        <v>0</v>
      </c>
      <c r="AM35" s="42">
        <f t="shared" si="10"/>
        <v>0</v>
      </c>
      <c r="AN35" s="42">
        <f t="shared" si="11"/>
        <v>0</v>
      </c>
      <c r="AO35" s="42">
        <f t="shared" si="12"/>
        <v>0</v>
      </c>
      <c r="AP35" s="42">
        <f t="shared" si="13"/>
        <v>0</v>
      </c>
      <c r="AQ35" s="42">
        <f t="shared" si="14"/>
        <v>0</v>
      </c>
      <c r="AR35" s="42">
        <f t="shared" si="15"/>
        <v>0</v>
      </c>
      <c r="AS35" s="42"/>
      <c r="AT35" s="42">
        <f t="shared" si="16"/>
        <v>0</v>
      </c>
      <c r="AU35" s="42">
        <f t="shared" si="17"/>
        <v>0</v>
      </c>
      <c r="AV35" s="42">
        <f t="shared" si="18"/>
        <v>0</v>
      </c>
      <c r="AW35" s="42">
        <f t="shared" si="19"/>
        <v>0</v>
      </c>
    </row>
    <row r="36" spans="1:49" ht="15.75" x14ac:dyDescent="0.25">
      <c r="A36" s="45" t="str">
        <f t="shared" si="0"/>
        <v/>
      </c>
      <c r="B36" s="12" t="str">
        <f t="shared" si="20"/>
        <v/>
      </c>
      <c r="C36" s="13" t="str">
        <f>IF(C35&gt;=Bestelformulier!$H$51,"",C35+1)</f>
        <v/>
      </c>
      <c r="D36" s="121"/>
      <c r="E36" s="60"/>
      <c r="F36" s="60"/>
      <c r="G36" s="61"/>
      <c r="H36" s="62"/>
      <c r="I36" s="62"/>
      <c r="J36" s="60"/>
      <c r="K36" s="63"/>
      <c r="L36" s="63"/>
      <c r="M36" s="60"/>
      <c r="N36" s="60"/>
      <c r="O36" s="60"/>
      <c r="P36" s="64"/>
      <c r="AA36" s="26" t="str">
        <f>IF(ISERROR(IF(AND(VALUE(AB36)&gt;=stamgegevens!$P$5,VALUE(AB36)&lt;=stamgegevens!$Q$5),1,IF(AND(VALUE(AB36)&gt;=stamgegevens!$P$6,VALUE(AB36)&lt;=stamgegevens!$Q$6),1,IF(AND(VALUE(AB36)&gt;=stamgegevens!$P$7,VALUE(AB36)&lt;=stamgegevens!$Q$7),1,IF(AND(VALUE(AB36)&gt;=stamgegevens!$P$8,VALUE(AB36)&lt;=stamgegevens!$Q$8),1,IF(AND(VALUE(AB36)&gt;=stamgegevens!$P$9,VALUE(AB36)&lt;=stamgegevens!$Q$9),1,IF(AND(VALUE(AB36)&gt;=stamgegevens!$P$10,VALUE(AB36)&lt;=stamgegevens!$Q$10),1,IF(AND(VALUE(AB36)&gt;=stamgegevens!$P$11,VALUE(AB36)&lt;=stamgegevens!$Q$11),1,0)))))))),"",IF(AND(VALUE(AB36)&gt;=stamgegevens!$P$5,VALUE(AB36)&lt;=stamgegevens!$Q$5),1,IF(AND(VALUE(AB36)&gt;=stamgegevens!$P$6,VALUE(AB36)&lt;=stamgegevens!$Q$6),1,IF(AND(VALUE(AB36)&gt;=stamgegevens!$P$7,VALUE(AB36)&lt;=stamgegevens!$Q$7),1,IF(AND(VALUE(AB36)&gt;=stamgegevens!$P$8,VALUE(AB36)&lt;=stamgegevens!$Q$8),1,IF(AND(VALUE(AB36)&gt;=stamgegevens!$P$9,VALUE(AB36)&lt;=stamgegevens!$Q$9),1,IF(AND(VALUE(AB36)&gt;=stamgegevens!$P$10,VALUE(AB36)&lt;=stamgegevens!$Q$10),1,IF(AND(VALUE(AB36)&gt;=stamgegevens!$P$11,VALUE(AB36)&lt;=stamgegevens!$Q$11),1,0))))))))</f>
        <v/>
      </c>
      <c r="AB36" s="26" t="str">
        <f t="shared" si="3"/>
        <v/>
      </c>
      <c r="AC36" s="26" t="str">
        <f t="shared" si="4"/>
        <v/>
      </c>
      <c r="AD36" s="26" t="str">
        <f t="shared" si="5"/>
        <v/>
      </c>
      <c r="AE36" s="26">
        <f>IF(Bestelformulier!$P$37&gt;=200,0,IF(ISERROR(VLOOKUP(O36,stamgegevens!$B$5:$G$8,6,FALSE)),0,(VLOOKUP(O36,stamgegevens!$B$5:$G$8,6,FALSE))+stamgegevens!$C$17))</f>
        <v>0</v>
      </c>
      <c r="AF36" s="40" t="str">
        <f t="shared" si="21"/>
        <v/>
      </c>
      <c r="AH36" s="1" t="str">
        <f t="shared" si="6"/>
        <v/>
      </c>
      <c r="AJ36" s="1" t="str">
        <f t="shared" si="7"/>
        <v/>
      </c>
      <c r="AK36" s="42">
        <f t="shared" si="8"/>
        <v>0</v>
      </c>
      <c r="AL36" s="42">
        <f t="shared" si="9"/>
        <v>0</v>
      </c>
      <c r="AM36" s="42">
        <f t="shared" si="10"/>
        <v>0</v>
      </c>
      <c r="AN36" s="42">
        <f t="shared" si="11"/>
        <v>0</v>
      </c>
      <c r="AO36" s="42">
        <f t="shared" si="12"/>
        <v>0</v>
      </c>
      <c r="AP36" s="42">
        <f t="shared" si="13"/>
        <v>0</v>
      </c>
      <c r="AQ36" s="42">
        <f t="shared" si="14"/>
        <v>0</v>
      </c>
      <c r="AR36" s="42">
        <f t="shared" si="15"/>
        <v>0</v>
      </c>
      <c r="AS36" s="42"/>
      <c r="AT36" s="42">
        <f t="shared" si="16"/>
        <v>0</v>
      </c>
      <c r="AU36" s="42">
        <f t="shared" si="17"/>
        <v>0</v>
      </c>
      <c r="AV36" s="42">
        <f t="shared" si="18"/>
        <v>0</v>
      </c>
      <c r="AW36" s="42">
        <f t="shared" si="19"/>
        <v>0</v>
      </c>
    </row>
    <row r="37" spans="1:49" ht="15.75" x14ac:dyDescent="0.25">
      <c r="A37" s="45" t="str">
        <f t="shared" si="0"/>
        <v/>
      </c>
      <c r="B37" s="12" t="str">
        <f t="shared" si="20"/>
        <v/>
      </c>
      <c r="C37" s="13" t="str">
        <f>IF(C36&gt;=Bestelformulier!$H$51,"",C36+1)</f>
        <v/>
      </c>
      <c r="D37" s="121"/>
      <c r="E37" s="60"/>
      <c r="F37" s="60"/>
      <c r="G37" s="61"/>
      <c r="H37" s="62"/>
      <c r="I37" s="62"/>
      <c r="J37" s="60"/>
      <c r="K37" s="63"/>
      <c r="L37" s="63"/>
      <c r="M37" s="60"/>
      <c r="N37" s="60"/>
      <c r="O37" s="60"/>
      <c r="P37" s="64"/>
      <c r="AA37" s="26" t="str">
        <f>IF(ISERROR(IF(AND(VALUE(AB37)&gt;=stamgegevens!$P$5,VALUE(AB37)&lt;=stamgegevens!$Q$5),1,IF(AND(VALUE(AB37)&gt;=stamgegevens!$P$6,VALUE(AB37)&lt;=stamgegevens!$Q$6),1,IF(AND(VALUE(AB37)&gt;=stamgegevens!$P$7,VALUE(AB37)&lt;=stamgegevens!$Q$7),1,IF(AND(VALUE(AB37)&gt;=stamgegevens!$P$8,VALUE(AB37)&lt;=stamgegevens!$Q$8),1,IF(AND(VALUE(AB37)&gt;=stamgegevens!$P$9,VALUE(AB37)&lt;=stamgegevens!$Q$9),1,IF(AND(VALUE(AB37)&gt;=stamgegevens!$P$10,VALUE(AB37)&lt;=stamgegevens!$Q$10),1,IF(AND(VALUE(AB37)&gt;=stamgegevens!$P$11,VALUE(AB37)&lt;=stamgegevens!$Q$11),1,0)))))))),"",IF(AND(VALUE(AB37)&gt;=stamgegevens!$P$5,VALUE(AB37)&lt;=stamgegevens!$Q$5),1,IF(AND(VALUE(AB37)&gt;=stamgegevens!$P$6,VALUE(AB37)&lt;=stamgegevens!$Q$6),1,IF(AND(VALUE(AB37)&gt;=stamgegevens!$P$7,VALUE(AB37)&lt;=stamgegevens!$Q$7),1,IF(AND(VALUE(AB37)&gt;=stamgegevens!$P$8,VALUE(AB37)&lt;=stamgegevens!$Q$8),1,IF(AND(VALUE(AB37)&gt;=stamgegevens!$P$9,VALUE(AB37)&lt;=stamgegevens!$Q$9),1,IF(AND(VALUE(AB37)&gt;=stamgegevens!$P$10,VALUE(AB37)&lt;=stamgegevens!$Q$10),1,IF(AND(VALUE(AB37)&gt;=stamgegevens!$P$11,VALUE(AB37)&lt;=stamgegevens!$Q$11),1,0))))))))</f>
        <v/>
      </c>
      <c r="AB37" s="26" t="str">
        <f t="shared" si="3"/>
        <v/>
      </c>
      <c r="AC37" s="26" t="str">
        <f t="shared" si="4"/>
        <v/>
      </c>
      <c r="AD37" s="26" t="str">
        <f t="shared" si="5"/>
        <v/>
      </c>
      <c r="AE37" s="26">
        <f>IF(Bestelformulier!$P$37&gt;=200,0,IF(ISERROR(VLOOKUP(O37,stamgegevens!$B$5:$G$8,6,FALSE)),0,(VLOOKUP(O37,stamgegevens!$B$5:$G$8,6,FALSE))+stamgegevens!$C$17))</f>
        <v>0</v>
      </c>
      <c r="AF37" s="40" t="str">
        <f t="shared" si="21"/>
        <v/>
      </c>
      <c r="AH37" s="1" t="str">
        <f t="shared" si="6"/>
        <v/>
      </c>
      <c r="AJ37" s="1" t="str">
        <f t="shared" si="7"/>
        <v/>
      </c>
      <c r="AK37" s="42">
        <f t="shared" si="8"/>
        <v>0</v>
      </c>
      <c r="AL37" s="42">
        <f t="shared" si="9"/>
        <v>0</v>
      </c>
      <c r="AM37" s="42">
        <f t="shared" si="10"/>
        <v>0</v>
      </c>
      <c r="AN37" s="42">
        <f t="shared" si="11"/>
        <v>0</v>
      </c>
      <c r="AO37" s="42">
        <f t="shared" si="12"/>
        <v>0</v>
      </c>
      <c r="AP37" s="42">
        <f t="shared" si="13"/>
        <v>0</v>
      </c>
      <c r="AQ37" s="42">
        <f t="shared" si="14"/>
        <v>0</v>
      </c>
      <c r="AR37" s="42">
        <f t="shared" si="15"/>
        <v>0</v>
      </c>
      <c r="AS37" s="42"/>
      <c r="AT37" s="42">
        <f t="shared" si="16"/>
        <v>0</v>
      </c>
      <c r="AU37" s="42">
        <f t="shared" si="17"/>
        <v>0</v>
      </c>
      <c r="AV37" s="42">
        <f t="shared" si="18"/>
        <v>0</v>
      </c>
      <c r="AW37" s="42">
        <f t="shared" si="19"/>
        <v>0</v>
      </c>
    </row>
    <row r="38" spans="1:49" ht="15.75" x14ac:dyDescent="0.25">
      <c r="A38" s="45" t="str">
        <f t="shared" si="0"/>
        <v/>
      </c>
      <c r="B38" s="12" t="str">
        <f t="shared" si="20"/>
        <v/>
      </c>
      <c r="C38" s="13" t="str">
        <f>IF(C37&gt;=Bestelformulier!$H$51,"",C37+1)</f>
        <v/>
      </c>
      <c r="D38" s="121"/>
      <c r="E38" s="60"/>
      <c r="F38" s="60"/>
      <c r="G38" s="61"/>
      <c r="H38" s="62"/>
      <c r="I38" s="62"/>
      <c r="J38" s="60"/>
      <c r="K38" s="63"/>
      <c r="L38" s="63"/>
      <c r="M38" s="60"/>
      <c r="N38" s="60"/>
      <c r="O38" s="60"/>
      <c r="P38" s="64"/>
      <c r="AA38" s="26" t="str">
        <f>IF(ISERROR(IF(AND(VALUE(AB38)&gt;=stamgegevens!$P$5,VALUE(AB38)&lt;=stamgegevens!$Q$5),1,IF(AND(VALUE(AB38)&gt;=stamgegevens!$P$6,VALUE(AB38)&lt;=stamgegevens!$Q$6),1,IF(AND(VALUE(AB38)&gt;=stamgegevens!$P$7,VALUE(AB38)&lt;=stamgegevens!$Q$7),1,IF(AND(VALUE(AB38)&gt;=stamgegevens!$P$8,VALUE(AB38)&lt;=stamgegevens!$Q$8),1,IF(AND(VALUE(AB38)&gt;=stamgegevens!$P$9,VALUE(AB38)&lt;=stamgegevens!$Q$9),1,IF(AND(VALUE(AB38)&gt;=stamgegevens!$P$10,VALUE(AB38)&lt;=stamgegevens!$Q$10),1,IF(AND(VALUE(AB38)&gt;=stamgegevens!$P$11,VALUE(AB38)&lt;=stamgegevens!$Q$11),1,0)))))))),"",IF(AND(VALUE(AB38)&gt;=stamgegevens!$P$5,VALUE(AB38)&lt;=stamgegevens!$Q$5),1,IF(AND(VALUE(AB38)&gt;=stamgegevens!$P$6,VALUE(AB38)&lt;=stamgegevens!$Q$6),1,IF(AND(VALUE(AB38)&gt;=stamgegevens!$P$7,VALUE(AB38)&lt;=stamgegevens!$Q$7),1,IF(AND(VALUE(AB38)&gt;=stamgegevens!$P$8,VALUE(AB38)&lt;=stamgegevens!$Q$8),1,IF(AND(VALUE(AB38)&gt;=stamgegevens!$P$9,VALUE(AB38)&lt;=stamgegevens!$Q$9),1,IF(AND(VALUE(AB38)&gt;=stamgegevens!$P$10,VALUE(AB38)&lt;=stamgegevens!$Q$10),1,IF(AND(VALUE(AB38)&gt;=stamgegevens!$P$11,VALUE(AB38)&lt;=stamgegevens!$Q$11),1,0))))))))</f>
        <v/>
      </c>
      <c r="AB38" s="26" t="str">
        <f t="shared" si="3"/>
        <v/>
      </c>
      <c r="AC38" s="26" t="str">
        <f t="shared" si="4"/>
        <v/>
      </c>
      <c r="AD38" s="26" t="str">
        <f t="shared" si="5"/>
        <v/>
      </c>
      <c r="AE38" s="26">
        <f>IF(Bestelformulier!$P$37&gt;=200,0,IF(ISERROR(VLOOKUP(O38,stamgegevens!$B$5:$G$8,6,FALSE)),0,(VLOOKUP(O38,stamgegevens!$B$5:$G$8,6,FALSE))+stamgegevens!$C$17))</f>
        <v>0</v>
      </c>
      <c r="AF38" s="40" t="str">
        <f t="shared" si="21"/>
        <v/>
      </c>
      <c r="AH38" s="1" t="str">
        <f t="shared" si="6"/>
        <v/>
      </c>
      <c r="AJ38" s="1" t="str">
        <f t="shared" si="7"/>
        <v/>
      </c>
      <c r="AK38" s="42">
        <f t="shared" si="8"/>
        <v>0</v>
      </c>
      <c r="AL38" s="42">
        <f t="shared" si="9"/>
        <v>0</v>
      </c>
      <c r="AM38" s="42">
        <f t="shared" si="10"/>
        <v>0</v>
      </c>
      <c r="AN38" s="42">
        <f t="shared" si="11"/>
        <v>0</v>
      </c>
      <c r="AO38" s="42">
        <f t="shared" si="12"/>
        <v>0</v>
      </c>
      <c r="AP38" s="42">
        <f t="shared" si="13"/>
        <v>0</v>
      </c>
      <c r="AQ38" s="42">
        <f t="shared" si="14"/>
        <v>0</v>
      </c>
      <c r="AR38" s="42">
        <f t="shared" si="15"/>
        <v>0</v>
      </c>
      <c r="AS38" s="42"/>
      <c r="AT38" s="42">
        <f t="shared" si="16"/>
        <v>0</v>
      </c>
      <c r="AU38" s="42">
        <f t="shared" si="17"/>
        <v>0</v>
      </c>
      <c r="AV38" s="42">
        <f t="shared" si="18"/>
        <v>0</v>
      </c>
      <c r="AW38" s="42">
        <f t="shared" si="19"/>
        <v>0</v>
      </c>
    </row>
    <row r="39" spans="1:49" ht="15.75" x14ac:dyDescent="0.25">
      <c r="A39" s="45" t="str">
        <f t="shared" si="0"/>
        <v/>
      </c>
      <c r="B39" s="12" t="str">
        <f t="shared" si="20"/>
        <v/>
      </c>
      <c r="C39" s="13" t="str">
        <f>IF(C38&gt;=Bestelformulier!$H$51,"",C38+1)</f>
        <v/>
      </c>
      <c r="D39" s="121"/>
      <c r="E39" s="60"/>
      <c r="F39" s="60"/>
      <c r="G39" s="61"/>
      <c r="H39" s="62"/>
      <c r="I39" s="62"/>
      <c r="J39" s="60"/>
      <c r="K39" s="63"/>
      <c r="L39" s="63"/>
      <c r="M39" s="60"/>
      <c r="N39" s="60"/>
      <c r="O39" s="60"/>
      <c r="P39" s="64"/>
      <c r="AA39" s="26" t="str">
        <f>IF(ISERROR(IF(AND(VALUE(AB39)&gt;=stamgegevens!$P$5,VALUE(AB39)&lt;=stamgegevens!$Q$5),1,IF(AND(VALUE(AB39)&gt;=stamgegevens!$P$6,VALUE(AB39)&lt;=stamgegevens!$Q$6),1,IF(AND(VALUE(AB39)&gt;=stamgegevens!$P$7,VALUE(AB39)&lt;=stamgegevens!$Q$7),1,IF(AND(VALUE(AB39)&gt;=stamgegevens!$P$8,VALUE(AB39)&lt;=stamgegevens!$Q$8),1,IF(AND(VALUE(AB39)&gt;=stamgegevens!$P$9,VALUE(AB39)&lt;=stamgegevens!$Q$9),1,IF(AND(VALUE(AB39)&gt;=stamgegevens!$P$10,VALUE(AB39)&lt;=stamgegevens!$Q$10),1,IF(AND(VALUE(AB39)&gt;=stamgegevens!$P$11,VALUE(AB39)&lt;=stamgegevens!$Q$11),1,0)))))))),"",IF(AND(VALUE(AB39)&gt;=stamgegevens!$P$5,VALUE(AB39)&lt;=stamgegevens!$Q$5),1,IF(AND(VALUE(AB39)&gt;=stamgegevens!$P$6,VALUE(AB39)&lt;=stamgegevens!$Q$6),1,IF(AND(VALUE(AB39)&gt;=stamgegevens!$P$7,VALUE(AB39)&lt;=stamgegevens!$Q$7),1,IF(AND(VALUE(AB39)&gt;=stamgegevens!$P$8,VALUE(AB39)&lt;=stamgegevens!$Q$8),1,IF(AND(VALUE(AB39)&gt;=stamgegevens!$P$9,VALUE(AB39)&lt;=stamgegevens!$Q$9),1,IF(AND(VALUE(AB39)&gt;=stamgegevens!$P$10,VALUE(AB39)&lt;=stamgegevens!$Q$10),1,IF(AND(VALUE(AB39)&gt;=stamgegevens!$P$11,VALUE(AB39)&lt;=stamgegevens!$Q$11),1,0))))))))</f>
        <v/>
      </c>
      <c r="AB39" s="26" t="str">
        <f t="shared" si="3"/>
        <v/>
      </c>
      <c r="AC39" s="26" t="str">
        <f t="shared" si="4"/>
        <v/>
      </c>
      <c r="AD39" s="26" t="str">
        <f t="shared" si="5"/>
        <v/>
      </c>
      <c r="AE39" s="26">
        <f>IF(Bestelformulier!$P$37&gt;=200,0,IF(ISERROR(VLOOKUP(O39,stamgegevens!$B$5:$G$8,6,FALSE)),0,(VLOOKUP(O39,stamgegevens!$B$5:$G$8,6,FALSE))+stamgegevens!$C$17))</f>
        <v>0</v>
      </c>
      <c r="AF39" s="40" t="str">
        <f t="shared" si="21"/>
        <v/>
      </c>
      <c r="AH39" s="1" t="str">
        <f t="shared" si="6"/>
        <v/>
      </c>
      <c r="AJ39" s="1" t="str">
        <f t="shared" si="7"/>
        <v/>
      </c>
      <c r="AK39" s="42">
        <f t="shared" si="8"/>
        <v>0</v>
      </c>
      <c r="AL39" s="42">
        <f t="shared" si="9"/>
        <v>0</v>
      </c>
      <c r="AM39" s="42">
        <f t="shared" si="10"/>
        <v>0</v>
      </c>
      <c r="AN39" s="42">
        <f t="shared" si="11"/>
        <v>0</v>
      </c>
      <c r="AO39" s="42">
        <f t="shared" si="12"/>
        <v>0</v>
      </c>
      <c r="AP39" s="42">
        <f t="shared" si="13"/>
        <v>0</v>
      </c>
      <c r="AQ39" s="42">
        <f t="shared" si="14"/>
        <v>0</v>
      </c>
      <c r="AR39" s="42">
        <f t="shared" si="15"/>
        <v>0</v>
      </c>
      <c r="AS39" s="42"/>
      <c r="AT39" s="42">
        <f t="shared" si="16"/>
        <v>0</v>
      </c>
      <c r="AU39" s="42">
        <f t="shared" si="17"/>
        <v>0</v>
      </c>
      <c r="AV39" s="42">
        <f t="shared" si="18"/>
        <v>0</v>
      </c>
      <c r="AW39" s="42">
        <f t="shared" si="19"/>
        <v>0</v>
      </c>
    </row>
    <row r="40" spans="1:49" ht="15.75" x14ac:dyDescent="0.25">
      <c r="A40" s="45" t="str">
        <f t="shared" ref="A40:A57" si="22">IF(J40&lt;&gt;"",CONCATENATE(J40,K40,N40),"")</f>
        <v/>
      </c>
      <c r="B40" s="12" t="str">
        <f t="shared" si="20"/>
        <v/>
      </c>
      <c r="C40" s="13" t="str">
        <f>IF(C39&gt;=Bestelformulier!$H$51,"",C39+1)</f>
        <v/>
      </c>
      <c r="D40" s="121"/>
      <c r="E40" s="60"/>
      <c r="F40" s="60"/>
      <c r="G40" s="61"/>
      <c r="H40" s="62"/>
      <c r="I40" s="62"/>
      <c r="J40" s="60"/>
      <c r="K40" s="63"/>
      <c r="L40" s="63"/>
      <c r="M40" s="60"/>
      <c r="N40" s="60"/>
      <c r="O40" s="60"/>
      <c r="P40" s="64"/>
      <c r="AA40" s="26" t="str">
        <f>IF(ISERROR(IF(AND(VALUE(AB40)&gt;=stamgegevens!$P$5,VALUE(AB40)&lt;=stamgegevens!$Q$5),1,IF(AND(VALUE(AB40)&gt;=stamgegevens!$P$6,VALUE(AB40)&lt;=stamgegevens!$Q$6),1,IF(AND(VALUE(AB40)&gt;=stamgegevens!$P$7,VALUE(AB40)&lt;=stamgegevens!$Q$7),1,IF(AND(VALUE(AB40)&gt;=stamgegevens!$P$8,VALUE(AB40)&lt;=stamgegevens!$Q$8),1,IF(AND(VALUE(AB40)&gt;=stamgegevens!$P$9,VALUE(AB40)&lt;=stamgegevens!$Q$9),1,IF(AND(VALUE(AB40)&gt;=stamgegevens!$P$10,VALUE(AB40)&lt;=stamgegevens!$Q$10),1,IF(AND(VALUE(AB40)&gt;=stamgegevens!$P$11,VALUE(AB40)&lt;=stamgegevens!$Q$11),1,0)))))))),"",IF(AND(VALUE(AB40)&gt;=stamgegevens!$P$5,VALUE(AB40)&lt;=stamgegevens!$Q$5),1,IF(AND(VALUE(AB40)&gt;=stamgegevens!$P$6,VALUE(AB40)&lt;=stamgegevens!$Q$6),1,IF(AND(VALUE(AB40)&gt;=stamgegevens!$P$7,VALUE(AB40)&lt;=stamgegevens!$Q$7),1,IF(AND(VALUE(AB40)&gt;=stamgegevens!$P$8,VALUE(AB40)&lt;=stamgegevens!$Q$8),1,IF(AND(VALUE(AB40)&gt;=stamgegevens!$P$9,VALUE(AB40)&lt;=stamgegevens!$Q$9),1,IF(AND(VALUE(AB40)&gt;=stamgegevens!$P$10,VALUE(AB40)&lt;=stamgegevens!$Q$10),1,IF(AND(VALUE(AB40)&gt;=stamgegevens!$P$11,VALUE(AB40)&lt;=stamgegevens!$Q$11),1,0))))))))</f>
        <v/>
      </c>
      <c r="AB40" s="26" t="str">
        <f t="shared" si="3"/>
        <v/>
      </c>
      <c r="AC40" s="26" t="str">
        <f t="shared" si="4"/>
        <v/>
      </c>
      <c r="AD40" s="26" t="str">
        <f t="shared" si="5"/>
        <v/>
      </c>
      <c r="AE40" s="26">
        <f>IF(Bestelformulier!$P$37&gt;=200,0,IF(ISERROR(VLOOKUP(O40,stamgegevens!$B$5:$G$8,6,FALSE)),0,(VLOOKUP(O40,stamgegevens!$B$5:$G$8,6,FALSE))+stamgegevens!$C$17))</f>
        <v>0</v>
      </c>
      <c r="AF40" s="40" t="str">
        <f t="shared" si="21"/>
        <v/>
      </c>
      <c r="AH40" s="1" t="str">
        <f t="shared" si="6"/>
        <v/>
      </c>
      <c r="AJ40" s="1" t="str">
        <f t="shared" si="7"/>
        <v/>
      </c>
      <c r="AK40" s="42">
        <f t="shared" si="8"/>
        <v>0</v>
      </c>
      <c r="AL40" s="42">
        <f t="shared" si="9"/>
        <v>0</v>
      </c>
      <c r="AM40" s="42">
        <f t="shared" si="10"/>
        <v>0</v>
      </c>
      <c r="AN40" s="42">
        <f t="shared" si="11"/>
        <v>0</v>
      </c>
      <c r="AO40" s="42">
        <f t="shared" si="12"/>
        <v>0</v>
      </c>
      <c r="AP40" s="42">
        <f t="shared" si="13"/>
        <v>0</v>
      </c>
      <c r="AQ40" s="42">
        <f t="shared" si="14"/>
        <v>0</v>
      </c>
      <c r="AR40" s="42">
        <f t="shared" si="15"/>
        <v>0</v>
      </c>
      <c r="AS40" s="42"/>
      <c r="AT40" s="42">
        <f t="shared" si="16"/>
        <v>0</v>
      </c>
      <c r="AU40" s="42">
        <f t="shared" si="17"/>
        <v>0</v>
      </c>
      <c r="AV40" s="42">
        <f t="shared" si="18"/>
        <v>0</v>
      </c>
      <c r="AW40" s="42">
        <f t="shared" si="19"/>
        <v>0</v>
      </c>
    </row>
    <row r="41" spans="1:49" ht="15.75" x14ac:dyDescent="0.25">
      <c r="A41" s="45" t="str">
        <f t="shared" si="22"/>
        <v/>
      </c>
      <c r="B41" s="12" t="str">
        <f t="shared" si="20"/>
        <v/>
      </c>
      <c r="C41" s="13" t="str">
        <f>IF(C40&gt;=Bestelformulier!$H$51,"",C40+1)</f>
        <v/>
      </c>
      <c r="D41" s="121"/>
      <c r="E41" s="60"/>
      <c r="F41" s="60"/>
      <c r="G41" s="61"/>
      <c r="H41" s="62"/>
      <c r="I41" s="62"/>
      <c r="J41" s="60"/>
      <c r="K41" s="63"/>
      <c r="L41" s="63"/>
      <c r="M41" s="60"/>
      <c r="N41" s="60"/>
      <c r="O41" s="60"/>
      <c r="P41" s="64"/>
      <c r="AA41" s="26" t="str">
        <f>IF(ISERROR(IF(AND(VALUE(AB41)&gt;=stamgegevens!$P$5,VALUE(AB41)&lt;=stamgegevens!$Q$5),1,IF(AND(VALUE(AB41)&gt;=stamgegevens!$P$6,VALUE(AB41)&lt;=stamgegevens!$Q$6),1,IF(AND(VALUE(AB41)&gt;=stamgegevens!$P$7,VALUE(AB41)&lt;=stamgegevens!$Q$7),1,IF(AND(VALUE(AB41)&gt;=stamgegevens!$P$8,VALUE(AB41)&lt;=stamgegevens!$Q$8),1,IF(AND(VALUE(AB41)&gt;=stamgegevens!$P$9,VALUE(AB41)&lt;=stamgegevens!$Q$9),1,IF(AND(VALUE(AB41)&gt;=stamgegevens!$P$10,VALUE(AB41)&lt;=stamgegevens!$Q$10),1,IF(AND(VALUE(AB41)&gt;=stamgegevens!$P$11,VALUE(AB41)&lt;=stamgegevens!$Q$11),1,0)))))))),"",IF(AND(VALUE(AB41)&gt;=stamgegevens!$P$5,VALUE(AB41)&lt;=stamgegevens!$Q$5),1,IF(AND(VALUE(AB41)&gt;=stamgegevens!$P$6,VALUE(AB41)&lt;=stamgegevens!$Q$6),1,IF(AND(VALUE(AB41)&gt;=stamgegevens!$P$7,VALUE(AB41)&lt;=stamgegevens!$Q$7),1,IF(AND(VALUE(AB41)&gt;=stamgegevens!$P$8,VALUE(AB41)&lt;=stamgegevens!$Q$8),1,IF(AND(VALUE(AB41)&gt;=stamgegevens!$P$9,VALUE(AB41)&lt;=stamgegevens!$Q$9),1,IF(AND(VALUE(AB41)&gt;=stamgegevens!$P$10,VALUE(AB41)&lt;=stamgegevens!$Q$10),1,IF(AND(VALUE(AB41)&gt;=stamgegevens!$P$11,VALUE(AB41)&lt;=stamgegevens!$Q$11),1,0))))))))</f>
        <v/>
      </c>
      <c r="AB41" s="26" t="str">
        <f t="shared" si="3"/>
        <v/>
      </c>
      <c r="AC41" s="26" t="str">
        <f t="shared" si="4"/>
        <v/>
      </c>
      <c r="AD41" s="26" t="str">
        <f t="shared" si="5"/>
        <v/>
      </c>
      <c r="AE41" s="26">
        <f>IF(Bestelformulier!$P$37&gt;=200,0,IF(ISERROR(VLOOKUP(O41,stamgegevens!$B$5:$G$8,6,FALSE)),0,(VLOOKUP(O41,stamgegevens!$B$5:$G$8,6,FALSE))+stamgegevens!$C$17))</f>
        <v>0</v>
      </c>
      <c r="AF41" s="40" t="str">
        <f t="shared" si="21"/>
        <v/>
      </c>
      <c r="AH41" s="1" t="str">
        <f t="shared" si="6"/>
        <v/>
      </c>
      <c r="AJ41" s="1" t="str">
        <f t="shared" si="7"/>
        <v/>
      </c>
      <c r="AK41" s="42">
        <f t="shared" si="8"/>
        <v>0</v>
      </c>
      <c r="AL41" s="42">
        <f t="shared" si="9"/>
        <v>0</v>
      </c>
      <c r="AM41" s="42">
        <f t="shared" si="10"/>
        <v>0</v>
      </c>
      <c r="AN41" s="42">
        <f t="shared" si="11"/>
        <v>0</v>
      </c>
      <c r="AO41" s="42">
        <f t="shared" si="12"/>
        <v>0</v>
      </c>
      <c r="AP41" s="42">
        <f t="shared" si="13"/>
        <v>0</v>
      </c>
      <c r="AQ41" s="42">
        <f t="shared" si="14"/>
        <v>0</v>
      </c>
      <c r="AR41" s="42">
        <f t="shared" si="15"/>
        <v>0</v>
      </c>
      <c r="AS41" s="42"/>
      <c r="AT41" s="42">
        <f t="shared" si="16"/>
        <v>0</v>
      </c>
      <c r="AU41" s="42">
        <f t="shared" si="17"/>
        <v>0</v>
      </c>
      <c r="AV41" s="42">
        <f t="shared" si="18"/>
        <v>0</v>
      </c>
      <c r="AW41" s="42">
        <f t="shared" si="19"/>
        <v>0</v>
      </c>
    </row>
    <row r="42" spans="1:49" ht="15.75" x14ac:dyDescent="0.25">
      <c r="A42" s="45" t="str">
        <f t="shared" si="22"/>
        <v/>
      </c>
      <c r="B42" s="12" t="str">
        <f t="shared" si="20"/>
        <v/>
      </c>
      <c r="C42" s="13" t="str">
        <f>IF(C41&gt;=Bestelformulier!$H$51,"",C41+1)</f>
        <v/>
      </c>
      <c r="D42" s="121"/>
      <c r="E42" s="60"/>
      <c r="F42" s="60"/>
      <c r="G42" s="61"/>
      <c r="H42" s="62"/>
      <c r="I42" s="62"/>
      <c r="J42" s="60"/>
      <c r="K42" s="63"/>
      <c r="L42" s="63"/>
      <c r="M42" s="60"/>
      <c r="N42" s="60"/>
      <c r="O42" s="60"/>
      <c r="P42" s="64"/>
      <c r="AA42" s="26" t="str">
        <f>IF(ISERROR(IF(AND(VALUE(AB42)&gt;=stamgegevens!$P$5,VALUE(AB42)&lt;=stamgegevens!$Q$5),1,IF(AND(VALUE(AB42)&gt;=stamgegevens!$P$6,VALUE(AB42)&lt;=stamgegevens!$Q$6),1,IF(AND(VALUE(AB42)&gt;=stamgegevens!$P$7,VALUE(AB42)&lt;=stamgegevens!$Q$7),1,IF(AND(VALUE(AB42)&gt;=stamgegevens!$P$8,VALUE(AB42)&lt;=stamgegevens!$Q$8),1,IF(AND(VALUE(AB42)&gt;=stamgegevens!$P$9,VALUE(AB42)&lt;=stamgegevens!$Q$9),1,IF(AND(VALUE(AB42)&gt;=stamgegevens!$P$10,VALUE(AB42)&lt;=stamgegevens!$Q$10),1,IF(AND(VALUE(AB42)&gt;=stamgegevens!$P$11,VALUE(AB42)&lt;=stamgegevens!$Q$11),1,0)))))))),"",IF(AND(VALUE(AB42)&gt;=stamgegevens!$P$5,VALUE(AB42)&lt;=stamgegevens!$Q$5),1,IF(AND(VALUE(AB42)&gt;=stamgegevens!$P$6,VALUE(AB42)&lt;=stamgegevens!$Q$6),1,IF(AND(VALUE(AB42)&gt;=stamgegevens!$P$7,VALUE(AB42)&lt;=stamgegevens!$Q$7),1,IF(AND(VALUE(AB42)&gt;=stamgegevens!$P$8,VALUE(AB42)&lt;=stamgegevens!$Q$8),1,IF(AND(VALUE(AB42)&gt;=stamgegevens!$P$9,VALUE(AB42)&lt;=stamgegevens!$Q$9),1,IF(AND(VALUE(AB42)&gt;=stamgegevens!$P$10,VALUE(AB42)&lt;=stamgegevens!$Q$10),1,IF(AND(VALUE(AB42)&gt;=stamgegevens!$P$11,VALUE(AB42)&lt;=stamgegevens!$Q$11),1,0))))))))</f>
        <v/>
      </c>
      <c r="AB42" s="26" t="str">
        <f t="shared" si="3"/>
        <v/>
      </c>
      <c r="AC42" s="26" t="str">
        <f t="shared" si="4"/>
        <v/>
      </c>
      <c r="AD42" s="26" t="str">
        <f t="shared" si="5"/>
        <v/>
      </c>
      <c r="AE42" s="26">
        <f>IF(Bestelformulier!$P$37&gt;=200,0,IF(ISERROR(VLOOKUP(O42,stamgegevens!$B$5:$G$8,6,FALSE)),0,(VLOOKUP(O42,stamgegevens!$B$5:$G$8,6,FALSE))+stamgegevens!$C$17))</f>
        <v>0</v>
      </c>
      <c r="AF42" s="40" t="str">
        <f t="shared" si="21"/>
        <v/>
      </c>
      <c r="AH42" s="1" t="str">
        <f t="shared" si="6"/>
        <v/>
      </c>
      <c r="AJ42" s="1" t="str">
        <f t="shared" si="7"/>
        <v/>
      </c>
      <c r="AK42" s="42">
        <f t="shared" si="8"/>
        <v>0</v>
      </c>
      <c r="AL42" s="42">
        <f t="shared" si="9"/>
        <v>0</v>
      </c>
      <c r="AM42" s="42">
        <f t="shared" si="10"/>
        <v>0</v>
      </c>
      <c r="AN42" s="42">
        <f t="shared" si="11"/>
        <v>0</v>
      </c>
      <c r="AO42" s="42">
        <f t="shared" si="12"/>
        <v>0</v>
      </c>
      <c r="AP42" s="42">
        <f t="shared" si="13"/>
        <v>0</v>
      </c>
      <c r="AQ42" s="42">
        <f t="shared" si="14"/>
        <v>0</v>
      </c>
      <c r="AR42" s="42">
        <f t="shared" si="15"/>
        <v>0</v>
      </c>
      <c r="AS42" s="42"/>
      <c r="AT42" s="42">
        <f t="shared" si="16"/>
        <v>0</v>
      </c>
      <c r="AU42" s="42">
        <f t="shared" si="17"/>
        <v>0</v>
      </c>
      <c r="AV42" s="42">
        <f t="shared" si="18"/>
        <v>0</v>
      </c>
      <c r="AW42" s="42">
        <f t="shared" si="19"/>
        <v>0</v>
      </c>
    </row>
    <row r="43" spans="1:49" ht="15.75" x14ac:dyDescent="0.25">
      <c r="A43" s="45" t="str">
        <f t="shared" si="22"/>
        <v/>
      </c>
      <c r="B43" s="12" t="str">
        <f t="shared" si="20"/>
        <v/>
      </c>
      <c r="C43" s="13" t="str">
        <f>IF(C42&gt;=Bestelformulier!$H$51,"",C42+1)</f>
        <v/>
      </c>
      <c r="D43" s="121"/>
      <c r="E43" s="60"/>
      <c r="F43" s="60"/>
      <c r="G43" s="61"/>
      <c r="H43" s="62"/>
      <c r="I43" s="62"/>
      <c r="J43" s="60"/>
      <c r="K43" s="63"/>
      <c r="L43" s="63"/>
      <c r="M43" s="60"/>
      <c r="N43" s="60"/>
      <c r="O43" s="60"/>
      <c r="P43" s="64"/>
      <c r="AA43" s="26" t="str">
        <f>IF(ISERROR(IF(AND(VALUE(AB43)&gt;=stamgegevens!$P$5,VALUE(AB43)&lt;=stamgegevens!$Q$5),1,IF(AND(VALUE(AB43)&gt;=stamgegevens!$P$6,VALUE(AB43)&lt;=stamgegevens!$Q$6),1,IF(AND(VALUE(AB43)&gt;=stamgegevens!$P$7,VALUE(AB43)&lt;=stamgegevens!$Q$7),1,IF(AND(VALUE(AB43)&gt;=stamgegevens!$P$8,VALUE(AB43)&lt;=stamgegevens!$Q$8),1,IF(AND(VALUE(AB43)&gt;=stamgegevens!$P$9,VALUE(AB43)&lt;=stamgegevens!$Q$9),1,IF(AND(VALUE(AB43)&gt;=stamgegevens!$P$10,VALUE(AB43)&lt;=stamgegevens!$Q$10),1,IF(AND(VALUE(AB43)&gt;=stamgegevens!$P$11,VALUE(AB43)&lt;=stamgegevens!$Q$11),1,0)))))))),"",IF(AND(VALUE(AB43)&gt;=stamgegevens!$P$5,VALUE(AB43)&lt;=stamgegevens!$Q$5),1,IF(AND(VALUE(AB43)&gt;=stamgegevens!$P$6,VALUE(AB43)&lt;=stamgegevens!$Q$6),1,IF(AND(VALUE(AB43)&gt;=stamgegevens!$P$7,VALUE(AB43)&lt;=stamgegevens!$Q$7),1,IF(AND(VALUE(AB43)&gt;=stamgegevens!$P$8,VALUE(AB43)&lt;=stamgegevens!$Q$8),1,IF(AND(VALUE(AB43)&gt;=stamgegevens!$P$9,VALUE(AB43)&lt;=stamgegevens!$Q$9),1,IF(AND(VALUE(AB43)&gt;=stamgegevens!$P$10,VALUE(AB43)&lt;=stamgegevens!$Q$10),1,IF(AND(VALUE(AB43)&gt;=stamgegevens!$P$11,VALUE(AB43)&lt;=stamgegevens!$Q$11),1,0))))))))</f>
        <v/>
      </c>
      <c r="AB43" s="26" t="str">
        <f t="shared" si="3"/>
        <v/>
      </c>
      <c r="AC43" s="26" t="str">
        <f t="shared" si="4"/>
        <v/>
      </c>
      <c r="AD43" s="26" t="str">
        <f t="shared" si="5"/>
        <v/>
      </c>
      <c r="AE43" s="26">
        <f>IF(Bestelformulier!$P$37&gt;=200,0,IF(ISERROR(VLOOKUP(O43,stamgegevens!$B$5:$G$8,6,FALSE)),0,(VLOOKUP(O43,stamgegevens!$B$5:$G$8,6,FALSE))+stamgegevens!$C$17))</f>
        <v>0</v>
      </c>
      <c r="AF43" s="40" t="str">
        <f t="shared" si="21"/>
        <v/>
      </c>
      <c r="AH43" s="1" t="str">
        <f t="shared" si="6"/>
        <v/>
      </c>
      <c r="AJ43" s="1" t="str">
        <f t="shared" si="7"/>
        <v/>
      </c>
      <c r="AK43" s="42">
        <f t="shared" si="8"/>
        <v>0</v>
      </c>
      <c r="AL43" s="42">
        <f t="shared" si="9"/>
        <v>0</v>
      </c>
      <c r="AM43" s="42">
        <f t="shared" si="10"/>
        <v>0</v>
      </c>
      <c r="AN43" s="42">
        <f t="shared" si="11"/>
        <v>0</v>
      </c>
      <c r="AO43" s="42">
        <f t="shared" si="12"/>
        <v>0</v>
      </c>
      <c r="AP43" s="42">
        <f t="shared" si="13"/>
        <v>0</v>
      </c>
      <c r="AQ43" s="42">
        <f t="shared" si="14"/>
        <v>0</v>
      </c>
      <c r="AR43" s="42">
        <f t="shared" si="15"/>
        <v>0</v>
      </c>
      <c r="AS43" s="42"/>
      <c r="AT43" s="42">
        <f t="shared" si="16"/>
        <v>0</v>
      </c>
      <c r="AU43" s="42">
        <f t="shared" si="17"/>
        <v>0</v>
      </c>
      <c r="AV43" s="42">
        <f t="shared" si="18"/>
        <v>0</v>
      </c>
      <c r="AW43" s="42">
        <f t="shared" si="19"/>
        <v>0</v>
      </c>
    </row>
    <row r="44" spans="1:49" ht="15.75" x14ac:dyDescent="0.25">
      <c r="A44" s="45" t="str">
        <f t="shared" si="22"/>
        <v/>
      </c>
      <c r="B44" s="12" t="str">
        <f t="shared" si="20"/>
        <v/>
      </c>
      <c r="C44" s="13" t="str">
        <f>IF(C43&gt;=Bestelformulier!$H$51,"",C43+1)</f>
        <v/>
      </c>
      <c r="D44" s="121"/>
      <c r="E44" s="60"/>
      <c r="F44" s="60"/>
      <c r="G44" s="61"/>
      <c r="H44" s="62"/>
      <c r="I44" s="62"/>
      <c r="J44" s="60"/>
      <c r="K44" s="63"/>
      <c r="L44" s="63"/>
      <c r="M44" s="60"/>
      <c r="N44" s="60"/>
      <c r="O44" s="60"/>
      <c r="P44" s="64"/>
      <c r="AA44" s="26" t="str">
        <f>IF(ISERROR(IF(AND(VALUE(AB44)&gt;=stamgegevens!$P$5,VALUE(AB44)&lt;=stamgegevens!$Q$5),1,IF(AND(VALUE(AB44)&gt;=stamgegevens!$P$6,VALUE(AB44)&lt;=stamgegevens!$Q$6),1,IF(AND(VALUE(AB44)&gt;=stamgegevens!$P$7,VALUE(AB44)&lt;=stamgegevens!$Q$7),1,IF(AND(VALUE(AB44)&gt;=stamgegevens!$P$8,VALUE(AB44)&lt;=stamgegevens!$Q$8),1,IF(AND(VALUE(AB44)&gt;=stamgegevens!$P$9,VALUE(AB44)&lt;=stamgegevens!$Q$9),1,IF(AND(VALUE(AB44)&gt;=stamgegevens!$P$10,VALUE(AB44)&lt;=stamgegevens!$Q$10),1,IF(AND(VALUE(AB44)&gt;=stamgegevens!$P$11,VALUE(AB44)&lt;=stamgegevens!$Q$11),1,0)))))))),"",IF(AND(VALUE(AB44)&gt;=stamgegevens!$P$5,VALUE(AB44)&lt;=stamgegevens!$Q$5),1,IF(AND(VALUE(AB44)&gt;=stamgegevens!$P$6,VALUE(AB44)&lt;=stamgegevens!$Q$6),1,IF(AND(VALUE(AB44)&gt;=stamgegevens!$P$7,VALUE(AB44)&lt;=stamgegevens!$Q$7),1,IF(AND(VALUE(AB44)&gt;=stamgegevens!$P$8,VALUE(AB44)&lt;=stamgegevens!$Q$8),1,IF(AND(VALUE(AB44)&gt;=stamgegevens!$P$9,VALUE(AB44)&lt;=stamgegevens!$Q$9),1,IF(AND(VALUE(AB44)&gt;=stamgegevens!$P$10,VALUE(AB44)&lt;=stamgegevens!$Q$10),1,IF(AND(VALUE(AB44)&gt;=stamgegevens!$P$11,VALUE(AB44)&lt;=stamgegevens!$Q$11),1,0))))))))</f>
        <v/>
      </c>
      <c r="AB44" s="26" t="str">
        <f t="shared" si="3"/>
        <v/>
      </c>
      <c r="AC44" s="26" t="str">
        <f t="shared" si="4"/>
        <v/>
      </c>
      <c r="AD44" s="26" t="str">
        <f t="shared" si="5"/>
        <v/>
      </c>
      <c r="AE44" s="26">
        <f>IF(Bestelformulier!$P$37&gt;=200,0,IF(ISERROR(VLOOKUP(O44,stamgegevens!$B$5:$G$8,6,FALSE)),0,(VLOOKUP(O44,stamgegevens!$B$5:$G$8,6,FALSE))+stamgegevens!$C$17))</f>
        <v>0</v>
      </c>
      <c r="AF44" s="40" t="str">
        <f t="shared" si="21"/>
        <v/>
      </c>
      <c r="AH44" s="1" t="str">
        <f t="shared" si="6"/>
        <v/>
      </c>
      <c r="AJ44" s="1" t="str">
        <f t="shared" si="7"/>
        <v/>
      </c>
      <c r="AK44" s="42">
        <f t="shared" si="8"/>
        <v>0</v>
      </c>
      <c r="AL44" s="42">
        <f t="shared" si="9"/>
        <v>0</v>
      </c>
      <c r="AM44" s="42">
        <f t="shared" si="10"/>
        <v>0</v>
      </c>
      <c r="AN44" s="42">
        <f t="shared" si="11"/>
        <v>0</v>
      </c>
      <c r="AO44" s="42">
        <f t="shared" si="12"/>
        <v>0</v>
      </c>
      <c r="AP44" s="42">
        <f t="shared" si="13"/>
        <v>0</v>
      </c>
      <c r="AQ44" s="42">
        <f t="shared" si="14"/>
        <v>0</v>
      </c>
      <c r="AR44" s="42">
        <f t="shared" si="15"/>
        <v>0</v>
      </c>
      <c r="AS44" s="42"/>
      <c r="AT44" s="42">
        <f t="shared" si="16"/>
        <v>0</v>
      </c>
      <c r="AU44" s="42">
        <f t="shared" si="17"/>
        <v>0</v>
      </c>
      <c r="AV44" s="42">
        <f t="shared" si="18"/>
        <v>0</v>
      </c>
      <c r="AW44" s="42">
        <f t="shared" si="19"/>
        <v>0</v>
      </c>
    </row>
    <row r="45" spans="1:49" ht="15.75" x14ac:dyDescent="0.25">
      <c r="A45" s="45" t="str">
        <f t="shared" si="22"/>
        <v/>
      </c>
      <c r="B45" s="12" t="str">
        <f t="shared" si="20"/>
        <v/>
      </c>
      <c r="C45" s="13" t="str">
        <f>IF(C44&gt;=Bestelformulier!$H$51,"",C44+1)</f>
        <v/>
      </c>
      <c r="D45" s="121"/>
      <c r="E45" s="60"/>
      <c r="F45" s="60"/>
      <c r="G45" s="61"/>
      <c r="H45" s="62"/>
      <c r="I45" s="62"/>
      <c r="J45" s="60"/>
      <c r="K45" s="63"/>
      <c r="L45" s="63"/>
      <c r="M45" s="60"/>
      <c r="N45" s="60"/>
      <c r="O45" s="60"/>
      <c r="P45" s="64"/>
      <c r="AA45" s="26" t="str">
        <f>IF(ISERROR(IF(AND(VALUE(AB45)&gt;=stamgegevens!$P$5,VALUE(AB45)&lt;=stamgegevens!$Q$5),1,IF(AND(VALUE(AB45)&gt;=stamgegevens!$P$6,VALUE(AB45)&lt;=stamgegevens!$Q$6),1,IF(AND(VALUE(AB45)&gt;=stamgegevens!$P$7,VALUE(AB45)&lt;=stamgegevens!$Q$7),1,IF(AND(VALUE(AB45)&gt;=stamgegevens!$P$8,VALUE(AB45)&lt;=stamgegevens!$Q$8),1,IF(AND(VALUE(AB45)&gt;=stamgegevens!$P$9,VALUE(AB45)&lt;=stamgegevens!$Q$9),1,IF(AND(VALUE(AB45)&gt;=stamgegevens!$P$10,VALUE(AB45)&lt;=stamgegevens!$Q$10),1,IF(AND(VALUE(AB45)&gt;=stamgegevens!$P$11,VALUE(AB45)&lt;=stamgegevens!$Q$11),1,0)))))))),"",IF(AND(VALUE(AB45)&gt;=stamgegevens!$P$5,VALUE(AB45)&lt;=stamgegevens!$Q$5),1,IF(AND(VALUE(AB45)&gt;=stamgegevens!$P$6,VALUE(AB45)&lt;=stamgegevens!$Q$6),1,IF(AND(VALUE(AB45)&gt;=stamgegevens!$P$7,VALUE(AB45)&lt;=stamgegevens!$Q$7),1,IF(AND(VALUE(AB45)&gt;=stamgegevens!$P$8,VALUE(AB45)&lt;=stamgegevens!$Q$8),1,IF(AND(VALUE(AB45)&gt;=stamgegevens!$P$9,VALUE(AB45)&lt;=stamgegevens!$Q$9),1,IF(AND(VALUE(AB45)&gt;=stamgegevens!$P$10,VALUE(AB45)&lt;=stamgegevens!$Q$10),1,IF(AND(VALUE(AB45)&gt;=stamgegevens!$P$11,VALUE(AB45)&lt;=stamgegevens!$Q$11),1,0))))))))</f>
        <v/>
      </c>
      <c r="AB45" s="26" t="str">
        <f t="shared" si="3"/>
        <v/>
      </c>
      <c r="AC45" s="26" t="str">
        <f t="shared" si="4"/>
        <v/>
      </c>
      <c r="AD45" s="26" t="str">
        <f t="shared" si="5"/>
        <v/>
      </c>
      <c r="AE45" s="26">
        <f>IF(Bestelformulier!$P$37&gt;=200,0,IF(ISERROR(VLOOKUP(O45,stamgegevens!$B$5:$G$8,6,FALSE)),0,(VLOOKUP(O45,stamgegevens!$B$5:$G$8,6,FALSE))+stamgegevens!$C$17))</f>
        <v>0</v>
      </c>
      <c r="AF45" s="40" t="str">
        <f t="shared" si="21"/>
        <v/>
      </c>
      <c r="AH45" s="1" t="str">
        <f t="shared" si="6"/>
        <v/>
      </c>
      <c r="AJ45" s="1" t="str">
        <f t="shared" si="7"/>
        <v/>
      </c>
      <c r="AK45" s="42">
        <f t="shared" si="8"/>
        <v>0</v>
      </c>
      <c r="AL45" s="42">
        <f t="shared" si="9"/>
        <v>0</v>
      </c>
      <c r="AM45" s="42">
        <f t="shared" si="10"/>
        <v>0</v>
      </c>
      <c r="AN45" s="42">
        <f t="shared" si="11"/>
        <v>0</v>
      </c>
      <c r="AO45" s="42">
        <f t="shared" si="12"/>
        <v>0</v>
      </c>
      <c r="AP45" s="42">
        <f t="shared" si="13"/>
        <v>0</v>
      </c>
      <c r="AQ45" s="42">
        <f t="shared" si="14"/>
        <v>0</v>
      </c>
      <c r="AR45" s="42">
        <f t="shared" si="15"/>
        <v>0</v>
      </c>
      <c r="AS45" s="42"/>
      <c r="AT45" s="42">
        <f t="shared" si="16"/>
        <v>0</v>
      </c>
      <c r="AU45" s="42">
        <f t="shared" si="17"/>
        <v>0</v>
      </c>
      <c r="AV45" s="42">
        <f t="shared" si="18"/>
        <v>0</v>
      </c>
      <c r="AW45" s="42">
        <f t="shared" si="19"/>
        <v>0</v>
      </c>
    </row>
    <row r="46" spans="1:49" ht="15.75" x14ac:dyDescent="0.25">
      <c r="A46" s="45" t="str">
        <f t="shared" si="22"/>
        <v/>
      </c>
      <c r="B46" s="12" t="str">
        <f t="shared" si="20"/>
        <v/>
      </c>
      <c r="C46" s="13" t="str">
        <f>IF(C45&gt;=Bestelformulier!$H$51,"",C45+1)</f>
        <v/>
      </c>
      <c r="D46" s="121"/>
      <c r="E46" s="60"/>
      <c r="F46" s="60"/>
      <c r="G46" s="61"/>
      <c r="H46" s="62"/>
      <c r="I46" s="62"/>
      <c r="J46" s="60"/>
      <c r="K46" s="63"/>
      <c r="L46" s="63"/>
      <c r="M46" s="60"/>
      <c r="N46" s="60"/>
      <c r="O46" s="60"/>
      <c r="P46" s="64"/>
      <c r="AA46" s="26" t="str">
        <f>IF(ISERROR(IF(AND(VALUE(AB46)&gt;=stamgegevens!$P$5,VALUE(AB46)&lt;=stamgegevens!$Q$5),1,IF(AND(VALUE(AB46)&gt;=stamgegevens!$P$6,VALUE(AB46)&lt;=stamgegevens!$Q$6),1,IF(AND(VALUE(AB46)&gt;=stamgegevens!$P$7,VALUE(AB46)&lt;=stamgegevens!$Q$7),1,IF(AND(VALUE(AB46)&gt;=stamgegevens!$P$8,VALUE(AB46)&lt;=stamgegevens!$Q$8),1,IF(AND(VALUE(AB46)&gt;=stamgegevens!$P$9,VALUE(AB46)&lt;=stamgegevens!$Q$9),1,IF(AND(VALUE(AB46)&gt;=stamgegevens!$P$10,VALUE(AB46)&lt;=stamgegevens!$Q$10),1,IF(AND(VALUE(AB46)&gt;=stamgegevens!$P$11,VALUE(AB46)&lt;=stamgegevens!$Q$11),1,0)))))))),"",IF(AND(VALUE(AB46)&gt;=stamgegevens!$P$5,VALUE(AB46)&lt;=stamgegevens!$Q$5),1,IF(AND(VALUE(AB46)&gt;=stamgegevens!$P$6,VALUE(AB46)&lt;=stamgegevens!$Q$6),1,IF(AND(VALUE(AB46)&gt;=stamgegevens!$P$7,VALUE(AB46)&lt;=stamgegevens!$Q$7),1,IF(AND(VALUE(AB46)&gt;=stamgegevens!$P$8,VALUE(AB46)&lt;=stamgegevens!$Q$8),1,IF(AND(VALUE(AB46)&gt;=stamgegevens!$P$9,VALUE(AB46)&lt;=stamgegevens!$Q$9),1,IF(AND(VALUE(AB46)&gt;=stamgegevens!$P$10,VALUE(AB46)&lt;=stamgegevens!$Q$10),1,IF(AND(VALUE(AB46)&gt;=stamgegevens!$P$11,VALUE(AB46)&lt;=stamgegevens!$Q$11),1,0))))))))</f>
        <v/>
      </c>
      <c r="AB46" s="26" t="str">
        <f t="shared" si="3"/>
        <v/>
      </c>
      <c r="AC46" s="26" t="str">
        <f t="shared" si="4"/>
        <v/>
      </c>
      <c r="AD46" s="26" t="str">
        <f t="shared" si="5"/>
        <v/>
      </c>
      <c r="AE46" s="26">
        <f>IF(Bestelformulier!$P$37&gt;=200,0,IF(ISERROR(VLOOKUP(O46,stamgegevens!$B$5:$G$8,6,FALSE)),0,(VLOOKUP(O46,stamgegevens!$B$5:$G$8,6,FALSE))+stamgegevens!$C$17))</f>
        <v>0</v>
      </c>
      <c r="AF46" s="40" t="str">
        <f t="shared" si="21"/>
        <v/>
      </c>
      <c r="AH46" s="1" t="str">
        <f t="shared" si="6"/>
        <v/>
      </c>
      <c r="AJ46" s="1" t="str">
        <f t="shared" si="7"/>
        <v/>
      </c>
      <c r="AK46" s="42">
        <f t="shared" si="8"/>
        <v>0</v>
      </c>
      <c r="AL46" s="42">
        <f t="shared" si="9"/>
        <v>0</v>
      </c>
      <c r="AM46" s="42">
        <f t="shared" si="10"/>
        <v>0</v>
      </c>
      <c r="AN46" s="42">
        <f t="shared" si="11"/>
        <v>0</v>
      </c>
      <c r="AO46" s="42">
        <f t="shared" si="12"/>
        <v>0</v>
      </c>
      <c r="AP46" s="42">
        <f t="shared" si="13"/>
        <v>0</v>
      </c>
      <c r="AQ46" s="42">
        <f t="shared" si="14"/>
        <v>0</v>
      </c>
      <c r="AR46" s="42">
        <f t="shared" si="15"/>
        <v>0</v>
      </c>
      <c r="AS46" s="42"/>
      <c r="AT46" s="42">
        <f t="shared" si="16"/>
        <v>0</v>
      </c>
      <c r="AU46" s="42">
        <f t="shared" si="17"/>
        <v>0</v>
      </c>
      <c r="AV46" s="42">
        <f t="shared" si="18"/>
        <v>0</v>
      </c>
      <c r="AW46" s="42">
        <f t="shared" si="19"/>
        <v>0</v>
      </c>
    </row>
    <row r="47" spans="1:49" ht="15.75" x14ac:dyDescent="0.25">
      <c r="A47" s="45" t="str">
        <f t="shared" si="22"/>
        <v/>
      </c>
      <c r="B47" s="12" t="str">
        <f t="shared" si="20"/>
        <v/>
      </c>
      <c r="C47" s="13" t="str">
        <f>IF(C46&gt;=Bestelformulier!$H$51,"",C46+1)</f>
        <v/>
      </c>
      <c r="D47" s="121"/>
      <c r="E47" s="60"/>
      <c r="F47" s="60"/>
      <c r="G47" s="61"/>
      <c r="H47" s="62"/>
      <c r="I47" s="62"/>
      <c r="J47" s="60"/>
      <c r="K47" s="63"/>
      <c r="L47" s="63"/>
      <c r="M47" s="60"/>
      <c r="N47" s="60"/>
      <c r="O47" s="60"/>
      <c r="P47" s="64"/>
      <c r="AA47" s="26" t="str">
        <f>IF(ISERROR(IF(AND(VALUE(AB47)&gt;=stamgegevens!$P$5,VALUE(AB47)&lt;=stamgegevens!$Q$5),1,IF(AND(VALUE(AB47)&gt;=stamgegevens!$P$6,VALUE(AB47)&lt;=stamgegevens!$Q$6),1,IF(AND(VALUE(AB47)&gt;=stamgegevens!$P$7,VALUE(AB47)&lt;=stamgegevens!$Q$7),1,IF(AND(VALUE(AB47)&gt;=stamgegevens!$P$8,VALUE(AB47)&lt;=stamgegevens!$Q$8),1,IF(AND(VALUE(AB47)&gt;=stamgegevens!$P$9,VALUE(AB47)&lt;=stamgegevens!$Q$9),1,IF(AND(VALUE(AB47)&gt;=stamgegevens!$P$10,VALUE(AB47)&lt;=stamgegevens!$Q$10),1,IF(AND(VALUE(AB47)&gt;=stamgegevens!$P$11,VALUE(AB47)&lt;=stamgegevens!$Q$11),1,0)))))))),"",IF(AND(VALUE(AB47)&gt;=stamgegevens!$P$5,VALUE(AB47)&lt;=stamgegevens!$Q$5),1,IF(AND(VALUE(AB47)&gt;=stamgegevens!$P$6,VALUE(AB47)&lt;=stamgegevens!$Q$6),1,IF(AND(VALUE(AB47)&gt;=stamgegevens!$P$7,VALUE(AB47)&lt;=stamgegevens!$Q$7),1,IF(AND(VALUE(AB47)&gt;=stamgegevens!$P$8,VALUE(AB47)&lt;=stamgegevens!$Q$8),1,IF(AND(VALUE(AB47)&gt;=stamgegevens!$P$9,VALUE(AB47)&lt;=stamgegevens!$Q$9),1,IF(AND(VALUE(AB47)&gt;=stamgegevens!$P$10,VALUE(AB47)&lt;=stamgegevens!$Q$10),1,IF(AND(VALUE(AB47)&gt;=stamgegevens!$P$11,VALUE(AB47)&lt;=stamgegevens!$Q$11),1,0))))))))</f>
        <v/>
      </c>
      <c r="AB47" s="26" t="str">
        <f t="shared" si="3"/>
        <v/>
      </c>
      <c r="AC47" s="26" t="str">
        <f t="shared" si="4"/>
        <v/>
      </c>
      <c r="AD47" s="26" t="str">
        <f t="shared" si="5"/>
        <v/>
      </c>
      <c r="AE47" s="26">
        <f>IF(Bestelformulier!$P$37&gt;=200,0,IF(ISERROR(VLOOKUP(O47,stamgegevens!$B$5:$G$8,6,FALSE)),0,(VLOOKUP(O47,stamgegevens!$B$5:$G$8,6,FALSE))+stamgegevens!$C$17))</f>
        <v>0</v>
      </c>
      <c r="AF47" s="40" t="str">
        <f t="shared" si="21"/>
        <v/>
      </c>
      <c r="AH47" s="1" t="str">
        <f t="shared" si="6"/>
        <v/>
      </c>
      <c r="AJ47" s="1" t="str">
        <f t="shared" si="7"/>
        <v/>
      </c>
      <c r="AK47" s="42">
        <f t="shared" si="8"/>
        <v>0</v>
      </c>
      <c r="AL47" s="42">
        <f t="shared" si="9"/>
        <v>0</v>
      </c>
      <c r="AM47" s="42">
        <f t="shared" si="10"/>
        <v>0</v>
      </c>
      <c r="AN47" s="42">
        <f t="shared" si="11"/>
        <v>0</v>
      </c>
      <c r="AO47" s="42">
        <f t="shared" si="12"/>
        <v>0</v>
      </c>
      <c r="AP47" s="42">
        <f t="shared" si="13"/>
        <v>0</v>
      </c>
      <c r="AQ47" s="42">
        <f t="shared" si="14"/>
        <v>0</v>
      </c>
      <c r="AR47" s="42">
        <f t="shared" si="15"/>
        <v>0</v>
      </c>
      <c r="AS47" s="42"/>
      <c r="AT47" s="42">
        <f t="shared" si="16"/>
        <v>0</v>
      </c>
      <c r="AU47" s="42">
        <f t="shared" si="17"/>
        <v>0</v>
      </c>
      <c r="AV47" s="42">
        <f t="shared" si="18"/>
        <v>0</v>
      </c>
      <c r="AW47" s="42">
        <f t="shared" si="19"/>
        <v>0</v>
      </c>
    </row>
    <row r="48" spans="1:49" ht="15.75" x14ac:dyDescent="0.25">
      <c r="A48" s="45" t="str">
        <f t="shared" si="22"/>
        <v/>
      </c>
      <c r="B48" s="12" t="str">
        <f t="shared" si="20"/>
        <v/>
      </c>
      <c r="C48" s="13" t="str">
        <f>IF(C47&gt;=Bestelformulier!$H$51,"",C47+1)</f>
        <v/>
      </c>
      <c r="D48" s="121"/>
      <c r="E48" s="60"/>
      <c r="F48" s="60"/>
      <c r="G48" s="61"/>
      <c r="H48" s="62"/>
      <c r="I48" s="62"/>
      <c r="J48" s="60"/>
      <c r="K48" s="63"/>
      <c r="L48" s="63"/>
      <c r="M48" s="60"/>
      <c r="N48" s="60"/>
      <c r="O48" s="60"/>
      <c r="P48" s="64"/>
      <c r="AA48" s="26" t="str">
        <f>IF(ISERROR(IF(AND(VALUE(AB48)&gt;=stamgegevens!$P$5,VALUE(AB48)&lt;=stamgegevens!$Q$5),1,IF(AND(VALUE(AB48)&gt;=stamgegevens!$P$6,VALUE(AB48)&lt;=stamgegevens!$Q$6),1,IF(AND(VALUE(AB48)&gt;=stamgegevens!$P$7,VALUE(AB48)&lt;=stamgegevens!$Q$7),1,IF(AND(VALUE(AB48)&gt;=stamgegevens!$P$8,VALUE(AB48)&lt;=stamgegevens!$Q$8),1,IF(AND(VALUE(AB48)&gt;=stamgegevens!$P$9,VALUE(AB48)&lt;=stamgegevens!$Q$9),1,IF(AND(VALUE(AB48)&gt;=stamgegevens!$P$10,VALUE(AB48)&lt;=stamgegevens!$Q$10),1,IF(AND(VALUE(AB48)&gt;=stamgegevens!$P$11,VALUE(AB48)&lt;=stamgegevens!$Q$11),1,0)))))))),"",IF(AND(VALUE(AB48)&gt;=stamgegevens!$P$5,VALUE(AB48)&lt;=stamgegevens!$Q$5),1,IF(AND(VALUE(AB48)&gt;=stamgegevens!$P$6,VALUE(AB48)&lt;=stamgegevens!$Q$6),1,IF(AND(VALUE(AB48)&gt;=stamgegevens!$P$7,VALUE(AB48)&lt;=stamgegevens!$Q$7),1,IF(AND(VALUE(AB48)&gt;=stamgegevens!$P$8,VALUE(AB48)&lt;=stamgegevens!$Q$8),1,IF(AND(VALUE(AB48)&gt;=stamgegevens!$P$9,VALUE(AB48)&lt;=stamgegevens!$Q$9),1,IF(AND(VALUE(AB48)&gt;=stamgegevens!$P$10,VALUE(AB48)&lt;=stamgegevens!$Q$10),1,IF(AND(VALUE(AB48)&gt;=stamgegevens!$P$11,VALUE(AB48)&lt;=stamgegevens!$Q$11),1,0))))))))</f>
        <v/>
      </c>
      <c r="AB48" s="26" t="str">
        <f t="shared" si="3"/>
        <v/>
      </c>
      <c r="AC48" s="26" t="str">
        <f t="shared" si="4"/>
        <v/>
      </c>
      <c r="AD48" s="26" t="str">
        <f t="shared" si="5"/>
        <v/>
      </c>
      <c r="AE48" s="26">
        <f>IF(Bestelformulier!$P$37&gt;=200,0,IF(ISERROR(VLOOKUP(O48,stamgegevens!$B$5:$G$8,6,FALSE)),0,(VLOOKUP(O48,stamgegevens!$B$5:$G$8,6,FALSE))+stamgegevens!$C$17))</f>
        <v>0</v>
      </c>
      <c r="AF48" s="40" t="str">
        <f t="shared" si="21"/>
        <v/>
      </c>
      <c r="AH48" s="1" t="str">
        <f t="shared" si="6"/>
        <v/>
      </c>
      <c r="AJ48" s="1" t="str">
        <f t="shared" si="7"/>
        <v/>
      </c>
      <c r="AK48" s="42">
        <f t="shared" si="8"/>
        <v>0</v>
      </c>
      <c r="AL48" s="42">
        <f t="shared" si="9"/>
        <v>0</v>
      </c>
      <c r="AM48" s="42">
        <f t="shared" si="10"/>
        <v>0</v>
      </c>
      <c r="AN48" s="42">
        <f t="shared" si="11"/>
        <v>0</v>
      </c>
      <c r="AO48" s="42">
        <f t="shared" si="12"/>
        <v>0</v>
      </c>
      <c r="AP48" s="42">
        <f t="shared" si="13"/>
        <v>0</v>
      </c>
      <c r="AQ48" s="42">
        <f t="shared" si="14"/>
        <v>0</v>
      </c>
      <c r="AR48" s="42">
        <f t="shared" si="15"/>
        <v>0</v>
      </c>
      <c r="AS48" s="42"/>
      <c r="AT48" s="42">
        <f t="shared" si="16"/>
        <v>0</v>
      </c>
      <c r="AU48" s="42">
        <f t="shared" si="17"/>
        <v>0</v>
      </c>
      <c r="AV48" s="42">
        <f t="shared" si="18"/>
        <v>0</v>
      </c>
      <c r="AW48" s="42">
        <f t="shared" si="19"/>
        <v>0</v>
      </c>
    </row>
    <row r="49" spans="1:49" ht="15.75" x14ac:dyDescent="0.25">
      <c r="A49" s="45" t="str">
        <f t="shared" si="22"/>
        <v/>
      </c>
      <c r="B49" s="12" t="str">
        <f t="shared" si="20"/>
        <v/>
      </c>
      <c r="C49" s="13" t="str">
        <f>IF(C48&gt;=Bestelformulier!$H$51,"",C48+1)</f>
        <v/>
      </c>
      <c r="D49" s="121"/>
      <c r="E49" s="60"/>
      <c r="F49" s="60"/>
      <c r="G49" s="61"/>
      <c r="H49" s="62"/>
      <c r="I49" s="62"/>
      <c r="J49" s="60"/>
      <c r="K49" s="63"/>
      <c r="L49" s="63"/>
      <c r="M49" s="60"/>
      <c r="N49" s="60"/>
      <c r="O49" s="60"/>
      <c r="P49" s="64"/>
      <c r="AA49" s="26" t="str">
        <f>IF(ISERROR(IF(AND(VALUE(AB49)&gt;=stamgegevens!$P$5,VALUE(AB49)&lt;=stamgegevens!$Q$5),1,IF(AND(VALUE(AB49)&gt;=stamgegevens!$P$6,VALUE(AB49)&lt;=stamgegevens!$Q$6),1,IF(AND(VALUE(AB49)&gt;=stamgegevens!$P$7,VALUE(AB49)&lt;=stamgegevens!$Q$7),1,IF(AND(VALUE(AB49)&gt;=stamgegevens!$P$8,VALUE(AB49)&lt;=stamgegevens!$Q$8),1,IF(AND(VALUE(AB49)&gt;=stamgegevens!$P$9,VALUE(AB49)&lt;=stamgegevens!$Q$9),1,IF(AND(VALUE(AB49)&gt;=stamgegevens!$P$10,VALUE(AB49)&lt;=stamgegevens!$Q$10),1,IF(AND(VALUE(AB49)&gt;=stamgegevens!$P$11,VALUE(AB49)&lt;=stamgegevens!$Q$11),1,0)))))))),"",IF(AND(VALUE(AB49)&gt;=stamgegevens!$P$5,VALUE(AB49)&lt;=stamgegevens!$Q$5),1,IF(AND(VALUE(AB49)&gt;=stamgegevens!$P$6,VALUE(AB49)&lt;=stamgegevens!$Q$6),1,IF(AND(VALUE(AB49)&gt;=stamgegevens!$P$7,VALUE(AB49)&lt;=stamgegevens!$Q$7),1,IF(AND(VALUE(AB49)&gt;=stamgegevens!$P$8,VALUE(AB49)&lt;=stamgegevens!$Q$8),1,IF(AND(VALUE(AB49)&gt;=stamgegevens!$P$9,VALUE(AB49)&lt;=stamgegevens!$Q$9),1,IF(AND(VALUE(AB49)&gt;=stamgegevens!$P$10,VALUE(AB49)&lt;=stamgegevens!$Q$10),1,IF(AND(VALUE(AB49)&gt;=stamgegevens!$P$11,VALUE(AB49)&lt;=stamgegevens!$Q$11),1,0))))))))</f>
        <v/>
      </c>
      <c r="AB49" s="26" t="str">
        <f t="shared" si="3"/>
        <v/>
      </c>
      <c r="AC49" s="26" t="str">
        <f t="shared" si="4"/>
        <v/>
      </c>
      <c r="AD49" s="26" t="str">
        <f t="shared" si="5"/>
        <v/>
      </c>
      <c r="AE49" s="26">
        <f>IF(Bestelformulier!$P$37&gt;=200,0,IF(ISERROR(VLOOKUP(O49,stamgegevens!$B$5:$G$8,6,FALSE)),0,(VLOOKUP(O49,stamgegevens!$B$5:$G$8,6,FALSE))+stamgegevens!$C$17))</f>
        <v>0</v>
      </c>
      <c r="AF49" s="40" t="str">
        <f t="shared" si="21"/>
        <v/>
      </c>
      <c r="AH49" s="1" t="str">
        <f t="shared" si="6"/>
        <v/>
      </c>
      <c r="AJ49" s="1" t="str">
        <f t="shared" si="7"/>
        <v/>
      </c>
      <c r="AK49" s="42">
        <f t="shared" si="8"/>
        <v>0</v>
      </c>
      <c r="AL49" s="42">
        <f t="shared" si="9"/>
        <v>0</v>
      </c>
      <c r="AM49" s="42">
        <f t="shared" si="10"/>
        <v>0</v>
      </c>
      <c r="AN49" s="42">
        <f t="shared" si="11"/>
        <v>0</v>
      </c>
      <c r="AO49" s="42">
        <f t="shared" si="12"/>
        <v>0</v>
      </c>
      <c r="AP49" s="42">
        <f t="shared" si="13"/>
        <v>0</v>
      </c>
      <c r="AQ49" s="42">
        <f t="shared" si="14"/>
        <v>0</v>
      </c>
      <c r="AR49" s="42">
        <f t="shared" si="15"/>
        <v>0</v>
      </c>
      <c r="AS49" s="42"/>
      <c r="AT49" s="42">
        <f t="shared" si="16"/>
        <v>0</v>
      </c>
      <c r="AU49" s="42">
        <f t="shared" si="17"/>
        <v>0</v>
      </c>
      <c r="AV49" s="42">
        <f t="shared" si="18"/>
        <v>0</v>
      </c>
      <c r="AW49" s="42">
        <f t="shared" si="19"/>
        <v>0</v>
      </c>
    </row>
    <row r="50" spans="1:49" ht="15.75" x14ac:dyDescent="0.25">
      <c r="A50" s="45" t="str">
        <f t="shared" si="22"/>
        <v/>
      </c>
      <c r="B50" s="12" t="str">
        <f t="shared" si="20"/>
        <v/>
      </c>
      <c r="C50" s="13" t="str">
        <f>IF(C49&gt;=Bestelformulier!$H$51,"",C49+1)</f>
        <v/>
      </c>
      <c r="D50" s="121"/>
      <c r="E50" s="60"/>
      <c r="F50" s="60"/>
      <c r="G50" s="61"/>
      <c r="H50" s="62"/>
      <c r="I50" s="62"/>
      <c r="J50" s="60"/>
      <c r="K50" s="63"/>
      <c r="L50" s="63"/>
      <c r="M50" s="60"/>
      <c r="N50" s="60"/>
      <c r="O50" s="60"/>
      <c r="P50" s="64"/>
      <c r="AA50" s="26" t="str">
        <f>IF(ISERROR(IF(AND(VALUE(AB50)&gt;=stamgegevens!$P$5,VALUE(AB50)&lt;=stamgegevens!$Q$5),1,IF(AND(VALUE(AB50)&gt;=stamgegevens!$P$6,VALUE(AB50)&lt;=stamgegevens!$Q$6),1,IF(AND(VALUE(AB50)&gt;=stamgegevens!$P$7,VALUE(AB50)&lt;=stamgegevens!$Q$7),1,IF(AND(VALUE(AB50)&gt;=stamgegevens!$P$8,VALUE(AB50)&lt;=stamgegevens!$Q$8),1,IF(AND(VALUE(AB50)&gt;=stamgegevens!$P$9,VALUE(AB50)&lt;=stamgegevens!$Q$9),1,IF(AND(VALUE(AB50)&gt;=stamgegevens!$P$10,VALUE(AB50)&lt;=stamgegevens!$Q$10),1,IF(AND(VALUE(AB50)&gt;=stamgegevens!$P$11,VALUE(AB50)&lt;=stamgegevens!$Q$11),1,0)))))))),"",IF(AND(VALUE(AB50)&gt;=stamgegevens!$P$5,VALUE(AB50)&lt;=stamgegevens!$Q$5),1,IF(AND(VALUE(AB50)&gt;=stamgegevens!$P$6,VALUE(AB50)&lt;=stamgegevens!$Q$6),1,IF(AND(VALUE(AB50)&gt;=stamgegevens!$P$7,VALUE(AB50)&lt;=stamgegevens!$Q$7),1,IF(AND(VALUE(AB50)&gt;=stamgegevens!$P$8,VALUE(AB50)&lt;=stamgegevens!$Q$8),1,IF(AND(VALUE(AB50)&gt;=stamgegevens!$P$9,VALUE(AB50)&lt;=stamgegevens!$Q$9),1,IF(AND(VALUE(AB50)&gt;=stamgegevens!$P$10,VALUE(AB50)&lt;=stamgegevens!$Q$10),1,IF(AND(VALUE(AB50)&gt;=stamgegevens!$P$11,VALUE(AB50)&lt;=stamgegevens!$Q$11),1,0))))))))</f>
        <v/>
      </c>
      <c r="AB50" s="26" t="str">
        <f t="shared" si="3"/>
        <v/>
      </c>
      <c r="AC50" s="26" t="str">
        <f t="shared" si="4"/>
        <v/>
      </c>
      <c r="AD50" s="26" t="str">
        <f t="shared" si="5"/>
        <v/>
      </c>
      <c r="AE50" s="26">
        <f>IF(Bestelformulier!$P$37&gt;=200,0,IF(ISERROR(VLOOKUP(O50,stamgegevens!$B$5:$G$8,6,FALSE)),0,(VLOOKUP(O50,stamgegevens!$B$5:$G$8,6,FALSE))+stamgegevens!$C$17))</f>
        <v>0</v>
      </c>
      <c r="AF50" s="40" t="str">
        <f t="shared" si="21"/>
        <v/>
      </c>
      <c r="AH50" s="1" t="str">
        <f t="shared" si="6"/>
        <v/>
      </c>
      <c r="AJ50" s="1" t="str">
        <f t="shared" si="7"/>
        <v/>
      </c>
      <c r="AK50" s="42">
        <f t="shared" si="8"/>
        <v>0</v>
      </c>
      <c r="AL50" s="42">
        <f t="shared" si="9"/>
        <v>0</v>
      </c>
      <c r="AM50" s="42">
        <f t="shared" si="10"/>
        <v>0</v>
      </c>
      <c r="AN50" s="42">
        <f t="shared" si="11"/>
        <v>0</v>
      </c>
      <c r="AO50" s="42">
        <f t="shared" si="12"/>
        <v>0</v>
      </c>
      <c r="AP50" s="42">
        <f t="shared" si="13"/>
        <v>0</v>
      </c>
      <c r="AQ50" s="42">
        <f t="shared" si="14"/>
        <v>0</v>
      </c>
      <c r="AR50" s="42">
        <f t="shared" si="15"/>
        <v>0</v>
      </c>
      <c r="AS50" s="42"/>
      <c r="AT50" s="42">
        <f t="shared" si="16"/>
        <v>0</v>
      </c>
      <c r="AU50" s="42">
        <f t="shared" si="17"/>
        <v>0</v>
      </c>
      <c r="AV50" s="42">
        <f t="shared" si="18"/>
        <v>0</v>
      </c>
      <c r="AW50" s="42">
        <f t="shared" si="19"/>
        <v>0</v>
      </c>
    </row>
    <row r="51" spans="1:49" ht="15.75" x14ac:dyDescent="0.25">
      <c r="A51" s="45" t="str">
        <f t="shared" si="22"/>
        <v/>
      </c>
      <c r="B51" s="12" t="str">
        <f t="shared" si="20"/>
        <v/>
      </c>
      <c r="C51" s="13" t="str">
        <f>IF(C50&gt;=Bestelformulier!$H$51,"",C50+1)</f>
        <v/>
      </c>
      <c r="D51" s="121"/>
      <c r="E51" s="60"/>
      <c r="F51" s="60"/>
      <c r="G51" s="61"/>
      <c r="H51" s="62"/>
      <c r="I51" s="62"/>
      <c r="J51" s="60"/>
      <c r="K51" s="63"/>
      <c r="L51" s="63"/>
      <c r="M51" s="60"/>
      <c r="N51" s="60"/>
      <c r="O51" s="60"/>
      <c r="P51" s="64"/>
      <c r="AA51" s="26" t="str">
        <f>IF(ISERROR(IF(AND(VALUE(AB51)&gt;=stamgegevens!$P$5,VALUE(AB51)&lt;=stamgegevens!$Q$5),1,IF(AND(VALUE(AB51)&gt;=stamgegevens!$P$6,VALUE(AB51)&lt;=stamgegevens!$Q$6),1,IF(AND(VALUE(AB51)&gt;=stamgegevens!$P$7,VALUE(AB51)&lt;=stamgegevens!$Q$7),1,IF(AND(VALUE(AB51)&gt;=stamgegevens!$P$8,VALUE(AB51)&lt;=stamgegevens!$Q$8),1,IF(AND(VALUE(AB51)&gt;=stamgegevens!$P$9,VALUE(AB51)&lt;=stamgegevens!$Q$9),1,IF(AND(VALUE(AB51)&gt;=stamgegevens!$P$10,VALUE(AB51)&lt;=stamgegevens!$Q$10),1,IF(AND(VALUE(AB51)&gt;=stamgegevens!$P$11,VALUE(AB51)&lt;=stamgegevens!$Q$11),1,0)))))))),"",IF(AND(VALUE(AB51)&gt;=stamgegevens!$P$5,VALUE(AB51)&lt;=stamgegevens!$Q$5),1,IF(AND(VALUE(AB51)&gt;=stamgegevens!$P$6,VALUE(AB51)&lt;=stamgegevens!$Q$6),1,IF(AND(VALUE(AB51)&gt;=stamgegevens!$P$7,VALUE(AB51)&lt;=stamgegevens!$Q$7),1,IF(AND(VALUE(AB51)&gt;=stamgegevens!$P$8,VALUE(AB51)&lt;=stamgegevens!$Q$8),1,IF(AND(VALUE(AB51)&gt;=stamgegevens!$P$9,VALUE(AB51)&lt;=stamgegevens!$Q$9),1,IF(AND(VALUE(AB51)&gt;=stamgegevens!$P$10,VALUE(AB51)&lt;=stamgegevens!$Q$10),1,IF(AND(VALUE(AB51)&gt;=stamgegevens!$P$11,VALUE(AB51)&lt;=stamgegevens!$Q$11),1,0))))))))</f>
        <v/>
      </c>
      <c r="AB51" s="26" t="str">
        <f t="shared" si="3"/>
        <v/>
      </c>
      <c r="AC51" s="26" t="str">
        <f t="shared" si="4"/>
        <v/>
      </c>
      <c r="AD51" s="26" t="str">
        <f t="shared" si="5"/>
        <v/>
      </c>
      <c r="AE51" s="26">
        <f>IF(Bestelformulier!$P$37&gt;=200,0,IF(ISERROR(VLOOKUP(O51,stamgegevens!$B$5:$G$8,6,FALSE)),0,(VLOOKUP(O51,stamgegevens!$B$5:$G$8,6,FALSE))+stamgegevens!$C$17))</f>
        <v>0</v>
      </c>
      <c r="AF51" s="40" t="str">
        <f t="shared" si="21"/>
        <v/>
      </c>
      <c r="AH51" s="1" t="str">
        <f t="shared" si="6"/>
        <v/>
      </c>
      <c r="AJ51" s="1" t="str">
        <f t="shared" si="7"/>
        <v/>
      </c>
      <c r="AK51" s="42">
        <f t="shared" si="8"/>
        <v>0</v>
      </c>
      <c r="AL51" s="42">
        <f t="shared" si="9"/>
        <v>0</v>
      </c>
      <c r="AM51" s="42">
        <f t="shared" si="10"/>
        <v>0</v>
      </c>
      <c r="AN51" s="42">
        <f t="shared" si="11"/>
        <v>0</v>
      </c>
      <c r="AO51" s="42">
        <f t="shared" si="12"/>
        <v>0</v>
      </c>
      <c r="AP51" s="42">
        <f t="shared" si="13"/>
        <v>0</v>
      </c>
      <c r="AQ51" s="42">
        <f t="shared" si="14"/>
        <v>0</v>
      </c>
      <c r="AR51" s="42">
        <f t="shared" si="15"/>
        <v>0</v>
      </c>
      <c r="AS51" s="42"/>
      <c r="AT51" s="42">
        <f t="shared" si="16"/>
        <v>0</v>
      </c>
      <c r="AU51" s="42">
        <f t="shared" si="17"/>
        <v>0</v>
      </c>
      <c r="AV51" s="42">
        <f t="shared" si="18"/>
        <v>0</v>
      </c>
      <c r="AW51" s="42">
        <f t="shared" si="19"/>
        <v>0</v>
      </c>
    </row>
    <row r="52" spans="1:49" ht="15.75" x14ac:dyDescent="0.25">
      <c r="A52" s="45" t="str">
        <f t="shared" si="22"/>
        <v/>
      </c>
      <c r="B52" s="12" t="str">
        <f t="shared" si="20"/>
        <v/>
      </c>
      <c r="C52" s="13" t="str">
        <f>IF(C51&gt;=Bestelformulier!$H$51,"",C51+1)</f>
        <v/>
      </c>
      <c r="D52" s="121"/>
      <c r="E52" s="60"/>
      <c r="F52" s="60"/>
      <c r="G52" s="61"/>
      <c r="H52" s="62"/>
      <c r="I52" s="62"/>
      <c r="J52" s="60"/>
      <c r="K52" s="63"/>
      <c r="L52" s="63"/>
      <c r="M52" s="60"/>
      <c r="N52" s="60"/>
      <c r="O52" s="60"/>
      <c r="P52" s="64"/>
      <c r="AA52" s="26" t="str">
        <f>IF(ISERROR(IF(AND(VALUE(AB52)&gt;=stamgegevens!$P$5,VALUE(AB52)&lt;=stamgegevens!$Q$5),1,IF(AND(VALUE(AB52)&gt;=stamgegevens!$P$6,VALUE(AB52)&lt;=stamgegevens!$Q$6),1,IF(AND(VALUE(AB52)&gt;=stamgegevens!$P$7,VALUE(AB52)&lt;=stamgegevens!$Q$7),1,IF(AND(VALUE(AB52)&gt;=stamgegevens!$P$8,VALUE(AB52)&lt;=stamgegevens!$Q$8),1,IF(AND(VALUE(AB52)&gt;=stamgegevens!$P$9,VALUE(AB52)&lt;=stamgegevens!$Q$9),1,IF(AND(VALUE(AB52)&gt;=stamgegevens!$P$10,VALUE(AB52)&lt;=stamgegevens!$Q$10),1,IF(AND(VALUE(AB52)&gt;=stamgegevens!$P$11,VALUE(AB52)&lt;=stamgegevens!$Q$11),1,0)))))))),"",IF(AND(VALUE(AB52)&gt;=stamgegevens!$P$5,VALUE(AB52)&lt;=stamgegevens!$Q$5),1,IF(AND(VALUE(AB52)&gt;=stamgegevens!$P$6,VALUE(AB52)&lt;=stamgegevens!$Q$6),1,IF(AND(VALUE(AB52)&gt;=stamgegevens!$P$7,VALUE(AB52)&lt;=stamgegevens!$Q$7),1,IF(AND(VALUE(AB52)&gt;=stamgegevens!$P$8,VALUE(AB52)&lt;=stamgegevens!$Q$8),1,IF(AND(VALUE(AB52)&gt;=stamgegevens!$P$9,VALUE(AB52)&lt;=stamgegevens!$Q$9),1,IF(AND(VALUE(AB52)&gt;=stamgegevens!$P$10,VALUE(AB52)&lt;=stamgegevens!$Q$10),1,IF(AND(VALUE(AB52)&gt;=stamgegevens!$P$11,VALUE(AB52)&lt;=stamgegevens!$Q$11),1,0))))))))</f>
        <v/>
      </c>
      <c r="AB52" s="26" t="str">
        <f t="shared" si="3"/>
        <v/>
      </c>
      <c r="AC52" s="26" t="str">
        <f t="shared" si="4"/>
        <v/>
      </c>
      <c r="AD52" s="26" t="str">
        <f t="shared" si="5"/>
        <v/>
      </c>
      <c r="AE52" s="26">
        <f>IF(Bestelformulier!$P$37&gt;=200,0,IF(ISERROR(VLOOKUP(O52,stamgegevens!$B$5:$G$8,6,FALSE)),0,(VLOOKUP(O52,stamgegevens!$B$5:$G$8,6,FALSE))+stamgegevens!$C$17))</f>
        <v>0</v>
      </c>
      <c r="AF52" s="40" t="str">
        <f t="shared" si="21"/>
        <v/>
      </c>
      <c r="AH52" s="1" t="str">
        <f t="shared" si="6"/>
        <v/>
      </c>
      <c r="AJ52" s="1" t="str">
        <f t="shared" si="7"/>
        <v/>
      </c>
      <c r="AK52" s="42">
        <f t="shared" si="8"/>
        <v>0</v>
      </c>
      <c r="AL52" s="42">
        <f t="shared" si="9"/>
        <v>0</v>
      </c>
      <c r="AM52" s="42">
        <f t="shared" si="10"/>
        <v>0</v>
      </c>
      <c r="AN52" s="42">
        <f t="shared" si="11"/>
        <v>0</v>
      </c>
      <c r="AO52" s="42">
        <f t="shared" si="12"/>
        <v>0</v>
      </c>
      <c r="AP52" s="42">
        <f t="shared" si="13"/>
        <v>0</v>
      </c>
      <c r="AQ52" s="42">
        <f t="shared" si="14"/>
        <v>0</v>
      </c>
      <c r="AR52" s="42">
        <f t="shared" si="15"/>
        <v>0</v>
      </c>
      <c r="AS52" s="42"/>
      <c r="AT52" s="42">
        <f t="shared" si="16"/>
        <v>0</v>
      </c>
      <c r="AU52" s="42">
        <f t="shared" si="17"/>
        <v>0</v>
      </c>
      <c r="AV52" s="42">
        <f t="shared" si="18"/>
        <v>0</v>
      </c>
      <c r="AW52" s="42">
        <f t="shared" si="19"/>
        <v>0</v>
      </c>
    </row>
    <row r="53" spans="1:49" ht="15.75" x14ac:dyDescent="0.25">
      <c r="A53" s="45" t="str">
        <f t="shared" si="22"/>
        <v/>
      </c>
      <c r="B53" s="12" t="str">
        <f t="shared" ref="B53:B57" si="23">IF(C53="","","afleveradres")</f>
        <v/>
      </c>
      <c r="C53" s="13" t="str">
        <f>IF(C52&gt;=Bestelformulier!$H$51,"",C52+1)</f>
        <v/>
      </c>
      <c r="D53" s="121"/>
      <c r="E53" s="60"/>
      <c r="F53" s="60"/>
      <c r="G53" s="61"/>
      <c r="H53" s="62"/>
      <c r="I53" s="62"/>
      <c r="J53" s="60"/>
      <c r="K53" s="63"/>
      <c r="L53" s="63"/>
      <c r="M53" s="60"/>
      <c r="N53" s="60"/>
      <c r="O53" s="60"/>
      <c r="P53" s="64"/>
      <c r="AA53" s="26" t="str">
        <f>IF(ISERROR(IF(AND(VALUE(AB53)&gt;=stamgegevens!$P$5,VALUE(AB53)&lt;=stamgegevens!$Q$5),1,IF(AND(VALUE(AB53)&gt;=stamgegevens!$P$6,VALUE(AB53)&lt;=stamgegevens!$Q$6),1,IF(AND(VALUE(AB53)&gt;=stamgegevens!$P$7,VALUE(AB53)&lt;=stamgegevens!$Q$7),1,IF(AND(VALUE(AB53)&gt;=stamgegevens!$P$8,VALUE(AB53)&lt;=stamgegevens!$Q$8),1,IF(AND(VALUE(AB53)&gt;=stamgegevens!$P$9,VALUE(AB53)&lt;=stamgegevens!$Q$9),1,IF(AND(VALUE(AB53)&gt;=stamgegevens!$P$10,VALUE(AB53)&lt;=stamgegevens!$Q$10),1,IF(AND(VALUE(AB53)&gt;=stamgegevens!$P$11,VALUE(AB53)&lt;=stamgegevens!$Q$11),1,0)))))))),"",IF(AND(VALUE(AB53)&gt;=stamgegevens!$P$5,VALUE(AB53)&lt;=stamgegevens!$Q$5),1,IF(AND(VALUE(AB53)&gt;=stamgegevens!$P$6,VALUE(AB53)&lt;=stamgegevens!$Q$6),1,IF(AND(VALUE(AB53)&gt;=stamgegevens!$P$7,VALUE(AB53)&lt;=stamgegevens!$Q$7),1,IF(AND(VALUE(AB53)&gt;=stamgegevens!$P$8,VALUE(AB53)&lt;=stamgegevens!$Q$8),1,IF(AND(VALUE(AB53)&gt;=stamgegevens!$P$9,VALUE(AB53)&lt;=stamgegevens!$Q$9),1,IF(AND(VALUE(AB53)&gt;=stamgegevens!$P$10,VALUE(AB53)&lt;=stamgegevens!$Q$10),1,IF(AND(VALUE(AB53)&gt;=stamgegevens!$P$11,VALUE(AB53)&lt;=stamgegevens!$Q$11),1,0))))))))</f>
        <v/>
      </c>
      <c r="AB53" s="26" t="str">
        <f t="shared" si="3"/>
        <v/>
      </c>
      <c r="AC53" s="26" t="str">
        <f t="shared" si="4"/>
        <v/>
      </c>
      <c r="AD53" s="26" t="str">
        <f t="shared" si="5"/>
        <v/>
      </c>
      <c r="AE53" s="26">
        <f>IF(Bestelformulier!$P$37&gt;=200,0,IF(ISERROR(VLOOKUP(O53,stamgegevens!$B$5:$G$8,6,FALSE)),0,(VLOOKUP(O53,stamgegevens!$B$5:$G$8,6,FALSE))+stamgegevens!$C$17))</f>
        <v>0</v>
      </c>
      <c r="AF53" s="40" t="str">
        <f t="shared" si="21"/>
        <v/>
      </c>
      <c r="AH53" s="1" t="str">
        <f t="shared" si="6"/>
        <v/>
      </c>
      <c r="AJ53" s="1" t="str">
        <f t="shared" si="7"/>
        <v/>
      </c>
      <c r="AK53" s="42">
        <f t="shared" si="8"/>
        <v>0</v>
      </c>
      <c r="AL53" s="42">
        <f t="shared" si="9"/>
        <v>0</v>
      </c>
      <c r="AM53" s="42">
        <f t="shared" si="10"/>
        <v>0</v>
      </c>
      <c r="AN53" s="42">
        <f t="shared" si="11"/>
        <v>0</v>
      </c>
      <c r="AO53" s="42">
        <f t="shared" si="12"/>
        <v>0</v>
      </c>
      <c r="AP53" s="42">
        <f t="shared" si="13"/>
        <v>0</v>
      </c>
      <c r="AQ53" s="42">
        <f t="shared" si="14"/>
        <v>0</v>
      </c>
      <c r="AR53" s="42">
        <f t="shared" si="15"/>
        <v>0</v>
      </c>
      <c r="AS53" s="42"/>
      <c r="AT53" s="42">
        <f t="shared" si="16"/>
        <v>0</v>
      </c>
      <c r="AU53" s="42">
        <f t="shared" si="17"/>
        <v>0</v>
      </c>
      <c r="AV53" s="42">
        <f t="shared" si="18"/>
        <v>0</v>
      </c>
      <c r="AW53" s="42">
        <f t="shared" si="19"/>
        <v>0</v>
      </c>
    </row>
    <row r="54" spans="1:49" ht="15.75" x14ac:dyDescent="0.25">
      <c r="A54" s="45" t="str">
        <f t="shared" si="22"/>
        <v/>
      </c>
      <c r="B54" s="12" t="str">
        <f t="shared" si="23"/>
        <v/>
      </c>
      <c r="C54" s="13" t="str">
        <f>IF(C53&gt;=Bestelformulier!$H$51,"",C53+1)</f>
        <v/>
      </c>
      <c r="D54" s="121"/>
      <c r="E54" s="60"/>
      <c r="F54" s="60"/>
      <c r="G54" s="61"/>
      <c r="H54" s="62"/>
      <c r="I54" s="62"/>
      <c r="J54" s="60"/>
      <c r="K54" s="63"/>
      <c r="L54" s="63"/>
      <c r="M54" s="60"/>
      <c r="N54" s="60"/>
      <c r="O54" s="60"/>
      <c r="P54" s="64"/>
      <c r="AA54" s="26" t="str">
        <f>IF(ISERROR(IF(AND(VALUE(AB54)&gt;=stamgegevens!$P$5,VALUE(AB54)&lt;=stamgegevens!$Q$5),1,IF(AND(VALUE(AB54)&gt;=stamgegevens!$P$6,VALUE(AB54)&lt;=stamgegevens!$Q$6),1,IF(AND(VALUE(AB54)&gt;=stamgegevens!$P$7,VALUE(AB54)&lt;=stamgegevens!$Q$7),1,IF(AND(VALUE(AB54)&gt;=stamgegevens!$P$8,VALUE(AB54)&lt;=stamgegevens!$Q$8),1,IF(AND(VALUE(AB54)&gt;=stamgegevens!$P$9,VALUE(AB54)&lt;=stamgegevens!$Q$9),1,IF(AND(VALUE(AB54)&gt;=stamgegevens!$P$10,VALUE(AB54)&lt;=stamgegevens!$Q$10),1,IF(AND(VALUE(AB54)&gt;=stamgegevens!$P$11,VALUE(AB54)&lt;=stamgegevens!$Q$11),1,0)))))))),"",IF(AND(VALUE(AB54)&gt;=stamgegevens!$P$5,VALUE(AB54)&lt;=stamgegevens!$Q$5),1,IF(AND(VALUE(AB54)&gt;=stamgegevens!$P$6,VALUE(AB54)&lt;=stamgegevens!$Q$6),1,IF(AND(VALUE(AB54)&gt;=stamgegevens!$P$7,VALUE(AB54)&lt;=stamgegevens!$Q$7),1,IF(AND(VALUE(AB54)&gt;=stamgegevens!$P$8,VALUE(AB54)&lt;=stamgegevens!$Q$8),1,IF(AND(VALUE(AB54)&gt;=stamgegevens!$P$9,VALUE(AB54)&lt;=stamgegevens!$Q$9),1,IF(AND(VALUE(AB54)&gt;=stamgegevens!$P$10,VALUE(AB54)&lt;=stamgegevens!$Q$10),1,IF(AND(VALUE(AB54)&gt;=stamgegevens!$P$11,VALUE(AB54)&lt;=stamgegevens!$Q$11),1,0))))))))</f>
        <v/>
      </c>
      <c r="AB54" s="26" t="str">
        <f t="shared" si="3"/>
        <v/>
      </c>
      <c r="AC54" s="26" t="str">
        <f t="shared" si="4"/>
        <v/>
      </c>
      <c r="AD54" s="26" t="str">
        <f t="shared" si="5"/>
        <v/>
      </c>
      <c r="AE54" s="26">
        <f>IF(Bestelformulier!$P$37&gt;=200,0,IF(ISERROR(VLOOKUP(O54,stamgegevens!$B$5:$G$8,6,FALSE)),0,(VLOOKUP(O54,stamgegevens!$B$5:$G$8,6,FALSE))+stamgegevens!$C$17))</f>
        <v>0</v>
      </c>
      <c r="AF54" s="40" t="str">
        <f t="shared" si="21"/>
        <v/>
      </c>
      <c r="AH54" s="1" t="str">
        <f t="shared" si="6"/>
        <v/>
      </c>
      <c r="AJ54" s="1" t="str">
        <f t="shared" si="7"/>
        <v/>
      </c>
      <c r="AK54" s="42">
        <f t="shared" si="8"/>
        <v>0</v>
      </c>
      <c r="AL54" s="42">
        <f t="shared" si="9"/>
        <v>0</v>
      </c>
      <c r="AM54" s="42">
        <f t="shared" si="10"/>
        <v>0</v>
      </c>
      <c r="AN54" s="42">
        <f t="shared" si="11"/>
        <v>0</v>
      </c>
      <c r="AO54" s="42">
        <f t="shared" si="12"/>
        <v>0</v>
      </c>
      <c r="AP54" s="42">
        <f t="shared" si="13"/>
        <v>0</v>
      </c>
      <c r="AQ54" s="42">
        <f t="shared" si="14"/>
        <v>0</v>
      </c>
      <c r="AR54" s="42">
        <f t="shared" si="15"/>
        <v>0</v>
      </c>
      <c r="AS54" s="42"/>
      <c r="AT54" s="42">
        <f t="shared" si="16"/>
        <v>0</v>
      </c>
      <c r="AU54" s="42">
        <f t="shared" si="17"/>
        <v>0</v>
      </c>
      <c r="AV54" s="42">
        <f t="shared" si="18"/>
        <v>0</v>
      </c>
      <c r="AW54" s="42">
        <f t="shared" si="19"/>
        <v>0</v>
      </c>
    </row>
    <row r="55" spans="1:49" ht="15.75" x14ac:dyDescent="0.25">
      <c r="A55" s="45" t="str">
        <f t="shared" si="22"/>
        <v/>
      </c>
      <c r="B55" s="12" t="str">
        <f t="shared" si="23"/>
        <v/>
      </c>
      <c r="C55" s="13" t="str">
        <f>IF(C54&gt;=Bestelformulier!$H$51,"",C54+1)</f>
        <v/>
      </c>
      <c r="D55" s="121"/>
      <c r="E55" s="60"/>
      <c r="F55" s="60"/>
      <c r="G55" s="61"/>
      <c r="H55" s="62"/>
      <c r="I55" s="62"/>
      <c r="J55" s="60"/>
      <c r="K55" s="63"/>
      <c r="L55" s="63"/>
      <c r="M55" s="60"/>
      <c r="N55" s="60"/>
      <c r="O55" s="60"/>
      <c r="P55" s="64"/>
      <c r="AA55" s="26" t="str">
        <f>IF(ISERROR(IF(AND(VALUE(AB55)&gt;=stamgegevens!$P$5,VALUE(AB55)&lt;=stamgegevens!$Q$5),1,IF(AND(VALUE(AB55)&gt;=stamgegevens!$P$6,VALUE(AB55)&lt;=stamgegevens!$Q$6),1,IF(AND(VALUE(AB55)&gt;=stamgegevens!$P$7,VALUE(AB55)&lt;=stamgegevens!$Q$7),1,IF(AND(VALUE(AB55)&gt;=stamgegevens!$P$8,VALUE(AB55)&lt;=stamgegevens!$Q$8),1,IF(AND(VALUE(AB55)&gt;=stamgegevens!$P$9,VALUE(AB55)&lt;=stamgegevens!$Q$9),1,IF(AND(VALUE(AB55)&gt;=stamgegevens!$P$10,VALUE(AB55)&lt;=stamgegevens!$Q$10),1,IF(AND(VALUE(AB55)&gt;=stamgegevens!$P$11,VALUE(AB55)&lt;=stamgegevens!$Q$11),1,0)))))))),"",IF(AND(VALUE(AB55)&gt;=stamgegevens!$P$5,VALUE(AB55)&lt;=stamgegevens!$Q$5),1,IF(AND(VALUE(AB55)&gt;=stamgegevens!$P$6,VALUE(AB55)&lt;=stamgegevens!$Q$6),1,IF(AND(VALUE(AB55)&gt;=stamgegevens!$P$7,VALUE(AB55)&lt;=stamgegevens!$Q$7),1,IF(AND(VALUE(AB55)&gt;=stamgegevens!$P$8,VALUE(AB55)&lt;=stamgegevens!$Q$8),1,IF(AND(VALUE(AB55)&gt;=stamgegevens!$P$9,VALUE(AB55)&lt;=stamgegevens!$Q$9),1,IF(AND(VALUE(AB55)&gt;=stamgegevens!$P$10,VALUE(AB55)&lt;=stamgegevens!$Q$10),1,IF(AND(VALUE(AB55)&gt;=stamgegevens!$P$11,VALUE(AB55)&lt;=stamgegevens!$Q$11),1,0))))))))</f>
        <v/>
      </c>
      <c r="AB55" s="26" t="str">
        <f t="shared" si="3"/>
        <v/>
      </c>
      <c r="AC55" s="26" t="str">
        <f t="shared" si="4"/>
        <v/>
      </c>
      <c r="AD55" s="26" t="str">
        <f t="shared" si="5"/>
        <v/>
      </c>
      <c r="AE55" s="26">
        <f>IF(Bestelformulier!$P$37&gt;=200,0,IF(ISERROR(VLOOKUP(O55,stamgegevens!$B$5:$G$8,6,FALSE)),0,(VLOOKUP(O55,stamgegevens!$B$5:$G$8,6,FALSE))+stamgegevens!$C$17))</f>
        <v>0</v>
      </c>
      <c r="AF55" s="40" t="str">
        <f t="shared" si="21"/>
        <v/>
      </c>
      <c r="AG55" s="55"/>
      <c r="AH55" s="1" t="str">
        <f t="shared" si="6"/>
        <v/>
      </c>
      <c r="AJ55" s="1" t="str">
        <f t="shared" si="7"/>
        <v/>
      </c>
      <c r="AK55" s="42">
        <f t="shared" si="8"/>
        <v>0</v>
      </c>
      <c r="AL55" s="42">
        <f t="shared" si="9"/>
        <v>0</v>
      </c>
      <c r="AM55" s="42">
        <f t="shared" si="10"/>
        <v>0</v>
      </c>
      <c r="AN55" s="42">
        <f t="shared" si="11"/>
        <v>0</v>
      </c>
      <c r="AO55" s="42">
        <f t="shared" si="12"/>
        <v>0</v>
      </c>
      <c r="AP55" s="42">
        <f t="shared" si="13"/>
        <v>0</v>
      </c>
      <c r="AQ55" s="42">
        <f t="shared" si="14"/>
        <v>0</v>
      </c>
      <c r="AR55" s="42">
        <f t="shared" si="15"/>
        <v>0</v>
      </c>
      <c r="AS55" s="42"/>
      <c r="AT55" s="42">
        <f t="shared" si="16"/>
        <v>0</v>
      </c>
      <c r="AU55" s="42">
        <f t="shared" si="17"/>
        <v>0</v>
      </c>
      <c r="AV55" s="42">
        <f t="shared" si="18"/>
        <v>0</v>
      </c>
      <c r="AW55" s="42">
        <f t="shared" si="19"/>
        <v>0</v>
      </c>
    </row>
    <row r="56" spans="1:49" ht="15.75" x14ac:dyDescent="0.25">
      <c r="A56" s="45" t="str">
        <f t="shared" si="22"/>
        <v/>
      </c>
      <c r="B56" s="12" t="str">
        <f t="shared" si="23"/>
        <v/>
      </c>
      <c r="C56" s="13" t="str">
        <f>IF(C55&gt;=Bestelformulier!$H$51,"",C55+1)</f>
        <v/>
      </c>
      <c r="D56" s="121"/>
      <c r="E56" s="60"/>
      <c r="F56" s="60"/>
      <c r="G56" s="61"/>
      <c r="H56" s="62"/>
      <c r="I56" s="62"/>
      <c r="J56" s="60"/>
      <c r="K56" s="63"/>
      <c r="L56" s="63"/>
      <c r="M56" s="60"/>
      <c r="N56" s="60"/>
      <c r="O56" s="60"/>
      <c r="P56" s="64"/>
      <c r="AA56" s="26" t="str">
        <f>IF(ISERROR(IF(AND(VALUE(AB56)&gt;=stamgegevens!$P$5,VALUE(AB56)&lt;=stamgegevens!$Q$5),1,IF(AND(VALUE(AB56)&gt;=stamgegevens!$P$6,VALUE(AB56)&lt;=stamgegevens!$Q$6),1,IF(AND(VALUE(AB56)&gt;=stamgegevens!$P$7,VALUE(AB56)&lt;=stamgegevens!$Q$7),1,IF(AND(VALUE(AB56)&gt;=stamgegevens!$P$8,VALUE(AB56)&lt;=stamgegevens!$Q$8),1,IF(AND(VALUE(AB56)&gt;=stamgegevens!$P$9,VALUE(AB56)&lt;=stamgegevens!$Q$9),1,IF(AND(VALUE(AB56)&gt;=stamgegevens!$P$10,VALUE(AB56)&lt;=stamgegevens!$Q$10),1,IF(AND(VALUE(AB56)&gt;=stamgegevens!$P$11,VALUE(AB56)&lt;=stamgegevens!$Q$11),1,0)))))))),"",IF(AND(VALUE(AB56)&gt;=stamgegevens!$P$5,VALUE(AB56)&lt;=stamgegevens!$Q$5),1,IF(AND(VALUE(AB56)&gt;=stamgegevens!$P$6,VALUE(AB56)&lt;=stamgegevens!$Q$6),1,IF(AND(VALUE(AB56)&gt;=stamgegevens!$P$7,VALUE(AB56)&lt;=stamgegevens!$Q$7),1,IF(AND(VALUE(AB56)&gt;=stamgegevens!$P$8,VALUE(AB56)&lt;=stamgegevens!$Q$8),1,IF(AND(VALUE(AB56)&gt;=stamgegevens!$P$9,VALUE(AB56)&lt;=stamgegevens!$Q$9),1,IF(AND(VALUE(AB56)&gt;=stamgegevens!$P$10,VALUE(AB56)&lt;=stamgegevens!$Q$10),1,IF(AND(VALUE(AB56)&gt;=stamgegevens!$P$11,VALUE(AB56)&lt;=stamgegevens!$Q$11),1,0))))))))</f>
        <v/>
      </c>
      <c r="AB56" s="26" t="str">
        <f t="shared" si="3"/>
        <v/>
      </c>
      <c r="AC56" s="26" t="str">
        <f t="shared" si="4"/>
        <v/>
      </c>
      <c r="AD56" s="26" t="str">
        <f t="shared" si="5"/>
        <v/>
      </c>
      <c r="AE56" s="26">
        <f>IF(Bestelformulier!$P$37&gt;=200,0,IF(ISERROR(VLOOKUP(O56,stamgegevens!$B$5:$G$8,6,FALSE)),0,(VLOOKUP(O56,stamgegevens!$B$5:$G$8,6,FALSE))+stamgegevens!$C$17))</f>
        <v>0</v>
      </c>
      <c r="AF56" s="40" t="str">
        <f t="shared" si="21"/>
        <v/>
      </c>
      <c r="AG56" s="55"/>
      <c r="AH56" s="1" t="str">
        <f t="shared" si="6"/>
        <v/>
      </c>
      <c r="AJ56" s="1" t="str">
        <f t="shared" si="7"/>
        <v/>
      </c>
      <c r="AK56" s="42">
        <f t="shared" si="8"/>
        <v>0</v>
      </c>
      <c r="AL56" s="42">
        <f t="shared" si="9"/>
        <v>0</v>
      </c>
      <c r="AM56" s="42">
        <f t="shared" si="10"/>
        <v>0</v>
      </c>
      <c r="AN56" s="42">
        <f t="shared" si="11"/>
        <v>0</v>
      </c>
      <c r="AO56" s="42">
        <f t="shared" si="12"/>
        <v>0</v>
      </c>
      <c r="AP56" s="42">
        <f t="shared" si="13"/>
        <v>0</v>
      </c>
      <c r="AQ56" s="42">
        <f t="shared" si="14"/>
        <v>0</v>
      </c>
      <c r="AR56" s="42">
        <f t="shared" si="15"/>
        <v>0</v>
      </c>
      <c r="AS56" s="42"/>
      <c r="AT56" s="42">
        <f t="shared" si="16"/>
        <v>0</v>
      </c>
      <c r="AU56" s="42">
        <f t="shared" si="17"/>
        <v>0</v>
      </c>
      <c r="AV56" s="42">
        <f t="shared" si="18"/>
        <v>0</v>
      </c>
      <c r="AW56" s="42">
        <f t="shared" si="19"/>
        <v>0</v>
      </c>
    </row>
    <row r="57" spans="1:49" ht="15.75" x14ac:dyDescent="0.25">
      <c r="A57" s="45" t="str">
        <f t="shared" si="22"/>
        <v/>
      </c>
      <c r="B57" s="12" t="str">
        <f t="shared" si="23"/>
        <v/>
      </c>
      <c r="C57" s="13" t="str">
        <f>IF(C56&gt;=Bestelformulier!$H$51,"",C56+1)</f>
        <v/>
      </c>
      <c r="D57" s="121"/>
      <c r="E57" s="60"/>
      <c r="F57" s="60"/>
      <c r="G57" s="61"/>
      <c r="H57" s="62"/>
      <c r="I57" s="62"/>
      <c r="J57" s="60"/>
      <c r="K57" s="63"/>
      <c r="L57" s="63"/>
      <c r="M57" s="60"/>
      <c r="N57" s="60"/>
      <c r="O57" s="60"/>
      <c r="P57" s="64"/>
      <c r="AA57" s="26" t="str">
        <f>IF(ISERROR(IF(AND(VALUE(AB57)&gt;=stamgegevens!$P$5,VALUE(AB57)&lt;=stamgegevens!$Q$5),1,IF(AND(VALUE(AB57)&gt;=stamgegevens!$P$6,VALUE(AB57)&lt;=stamgegevens!$Q$6),1,IF(AND(VALUE(AB57)&gt;=stamgegevens!$P$7,VALUE(AB57)&lt;=stamgegevens!$Q$7),1,IF(AND(VALUE(AB57)&gt;=stamgegevens!$P$8,VALUE(AB57)&lt;=stamgegevens!$Q$8),1,IF(AND(VALUE(AB57)&gt;=stamgegevens!$P$9,VALUE(AB57)&lt;=stamgegevens!$Q$9),1,IF(AND(VALUE(AB57)&gt;=stamgegevens!$P$10,VALUE(AB57)&lt;=stamgegevens!$Q$10),1,IF(AND(VALUE(AB57)&gt;=stamgegevens!$P$11,VALUE(AB57)&lt;=stamgegevens!$Q$11),1,0)))))))),"",IF(AND(VALUE(AB57)&gt;=stamgegevens!$P$5,VALUE(AB57)&lt;=stamgegevens!$Q$5),1,IF(AND(VALUE(AB57)&gt;=stamgegevens!$P$6,VALUE(AB57)&lt;=stamgegevens!$Q$6),1,IF(AND(VALUE(AB57)&gt;=stamgegevens!$P$7,VALUE(AB57)&lt;=stamgegevens!$Q$7),1,IF(AND(VALUE(AB57)&gt;=stamgegevens!$P$8,VALUE(AB57)&lt;=stamgegevens!$Q$8),1,IF(AND(VALUE(AB57)&gt;=stamgegevens!$P$9,VALUE(AB57)&lt;=stamgegevens!$Q$9),1,IF(AND(VALUE(AB57)&gt;=stamgegevens!$P$10,VALUE(AB57)&lt;=stamgegevens!$Q$10),1,IF(AND(VALUE(AB57)&gt;=stamgegevens!$P$11,VALUE(AB57)&lt;=stamgegevens!$Q$11),1,0))))))))</f>
        <v/>
      </c>
      <c r="AB57" s="26" t="str">
        <f t="shared" si="3"/>
        <v/>
      </c>
      <c r="AC57" s="26" t="str">
        <f t="shared" si="4"/>
        <v/>
      </c>
      <c r="AD57" s="26" t="str">
        <f t="shared" si="5"/>
        <v/>
      </c>
      <c r="AE57" s="26">
        <f>IF(Bestelformulier!$P$37&gt;=200,0,IF(ISERROR(VLOOKUP(O57,stamgegevens!$B$5:$G$8,6,FALSE)),0,(VLOOKUP(O57,stamgegevens!$B$5:$G$8,6,FALSE))+stamgegevens!$C$17))</f>
        <v>0</v>
      </c>
      <c r="AF57" s="40" t="str">
        <f t="shared" si="21"/>
        <v/>
      </c>
      <c r="AG57" s="55"/>
      <c r="AH57" s="1" t="str">
        <f t="shared" si="6"/>
        <v/>
      </c>
      <c r="AJ57" s="1" t="str">
        <f t="shared" si="7"/>
        <v/>
      </c>
      <c r="AK57" s="42">
        <f t="shared" si="8"/>
        <v>0</v>
      </c>
      <c r="AL57" s="42">
        <f t="shared" si="9"/>
        <v>0</v>
      </c>
      <c r="AM57" s="42">
        <f t="shared" si="10"/>
        <v>0</v>
      </c>
      <c r="AN57" s="42">
        <f t="shared" si="11"/>
        <v>0</v>
      </c>
      <c r="AO57" s="42">
        <f t="shared" si="12"/>
        <v>0</v>
      </c>
      <c r="AP57" s="42">
        <f t="shared" si="13"/>
        <v>0</v>
      </c>
      <c r="AQ57" s="42">
        <f t="shared" si="14"/>
        <v>0</v>
      </c>
      <c r="AR57" s="42">
        <f t="shared" si="15"/>
        <v>0</v>
      </c>
      <c r="AS57" s="42"/>
      <c r="AT57" s="42">
        <f t="shared" si="16"/>
        <v>0</v>
      </c>
      <c r="AU57" s="42">
        <f t="shared" si="17"/>
        <v>0</v>
      </c>
      <c r="AV57" s="42">
        <f t="shared" si="18"/>
        <v>0</v>
      </c>
      <c r="AW57" s="42">
        <f t="shared" si="19"/>
        <v>0</v>
      </c>
    </row>
    <row r="58" spans="1:49" ht="15.75" x14ac:dyDescent="0.25">
      <c r="B58" s="12"/>
      <c r="C58" s="13"/>
      <c r="D58" s="121"/>
      <c r="E58" s="60"/>
      <c r="F58" s="60"/>
      <c r="G58" s="61"/>
      <c r="H58" s="62"/>
      <c r="I58" s="62"/>
      <c r="J58" s="60"/>
      <c r="K58" s="63"/>
      <c r="L58" s="63"/>
      <c r="M58" s="60"/>
      <c r="N58" s="60"/>
      <c r="O58" s="60"/>
      <c r="P58" s="64"/>
      <c r="AF58" s="40"/>
      <c r="AG58" s="55"/>
      <c r="AK58" s="42"/>
      <c r="AL58" s="42"/>
      <c r="AM58" s="42"/>
      <c r="AN58" s="42"/>
      <c r="AO58" s="42"/>
      <c r="AP58" s="42"/>
      <c r="AQ58" s="42"/>
      <c r="AR58" s="42"/>
      <c r="AS58" s="42"/>
      <c r="AT58" s="42"/>
      <c r="AU58" s="42"/>
      <c r="AV58" s="42"/>
      <c r="AW58" s="42"/>
    </row>
    <row r="59" spans="1:49" s="55" customFormat="1" x14ac:dyDescent="0.2">
      <c r="E59" s="80"/>
      <c r="F59" s="80"/>
      <c r="G59" s="80"/>
      <c r="H59" s="80"/>
      <c r="I59" s="80"/>
      <c r="J59" s="80"/>
      <c r="K59" s="80"/>
      <c r="L59" s="81"/>
      <c r="M59" s="80"/>
      <c r="N59" s="80"/>
      <c r="O59" s="80"/>
      <c r="P59" s="80"/>
    </row>
    <row r="60" spans="1:49" s="55" customFormat="1" x14ac:dyDescent="0.2">
      <c r="E60" s="80"/>
      <c r="F60" s="80"/>
      <c r="G60" s="80"/>
      <c r="H60" s="80"/>
      <c r="I60" s="80"/>
      <c r="J60" s="80"/>
      <c r="K60" s="80"/>
      <c r="L60" s="81"/>
      <c r="M60" s="80"/>
      <c r="N60" s="80"/>
      <c r="O60" s="80"/>
      <c r="P60" s="80"/>
    </row>
    <row r="61" spans="1:49" s="55" customFormat="1" x14ac:dyDescent="0.2">
      <c r="E61" s="80"/>
      <c r="F61" s="80"/>
      <c r="G61" s="80"/>
      <c r="H61" s="80"/>
      <c r="I61" s="80"/>
      <c r="J61" s="80"/>
      <c r="K61" s="80"/>
      <c r="L61" s="80"/>
      <c r="M61" s="80"/>
      <c r="N61" s="80"/>
      <c r="O61" s="80"/>
      <c r="P61" s="80"/>
    </row>
    <row r="62" spans="1:49" s="55" customFormat="1" x14ac:dyDescent="0.2"/>
    <row r="63" spans="1:49" s="55" customFormat="1" x14ac:dyDescent="0.2"/>
    <row r="64" spans="1:49" s="55" customFormat="1" x14ac:dyDescent="0.2"/>
    <row r="65" s="55" customFormat="1" x14ac:dyDescent="0.2"/>
    <row r="66" s="55" customFormat="1" x14ac:dyDescent="0.2"/>
    <row r="67" s="55" customFormat="1" x14ac:dyDescent="0.2"/>
    <row r="68" s="55" customFormat="1" x14ac:dyDescent="0.2"/>
    <row r="69" s="55" customFormat="1" x14ac:dyDescent="0.2"/>
    <row r="70" s="55" customFormat="1" x14ac:dyDescent="0.2"/>
    <row r="71" s="55" customFormat="1" x14ac:dyDescent="0.2"/>
    <row r="72" s="55" customFormat="1" x14ac:dyDescent="0.2"/>
    <row r="73" s="55" customFormat="1" x14ac:dyDescent="0.2"/>
    <row r="74" s="55" customFormat="1" x14ac:dyDescent="0.2"/>
    <row r="75" s="55" customFormat="1" x14ac:dyDescent="0.2"/>
    <row r="76" s="55" customFormat="1" x14ac:dyDescent="0.2"/>
    <row r="77" s="55" customFormat="1" x14ac:dyDescent="0.2"/>
    <row r="78" s="55" customFormat="1" x14ac:dyDescent="0.2"/>
    <row r="79" s="55" customFormat="1" x14ac:dyDescent="0.2"/>
    <row r="80" s="55" customFormat="1" x14ac:dyDescent="0.2"/>
    <row r="81" s="55" customFormat="1" x14ac:dyDescent="0.2"/>
    <row r="82" s="55" customFormat="1" x14ac:dyDescent="0.2"/>
    <row r="83" s="55" customFormat="1" x14ac:dyDescent="0.2"/>
    <row r="84" s="55" customFormat="1" x14ac:dyDescent="0.2"/>
    <row r="85" s="55" customFormat="1" x14ac:dyDescent="0.2"/>
    <row r="86" s="55" customFormat="1" x14ac:dyDescent="0.2"/>
    <row r="87" s="55" customFormat="1" x14ac:dyDescent="0.2"/>
    <row r="88" s="55" customFormat="1" x14ac:dyDescent="0.2"/>
    <row r="89" s="55" customFormat="1" x14ac:dyDescent="0.2"/>
    <row r="90" s="55" customFormat="1" x14ac:dyDescent="0.2"/>
    <row r="91" s="55" customFormat="1" x14ac:dyDescent="0.2"/>
    <row r="92" s="55" customFormat="1" x14ac:dyDescent="0.2"/>
    <row r="93" s="55" customFormat="1" x14ac:dyDescent="0.2"/>
    <row r="94" s="55" customFormat="1" x14ac:dyDescent="0.2"/>
    <row r="95" s="55" customFormat="1" x14ac:dyDescent="0.2"/>
    <row r="96" s="55" customFormat="1" x14ac:dyDescent="0.2"/>
    <row r="97" s="55" customFormat="1" x14ac:dyDescent="0.2"/>
    <row r="98" s="55" customFormat="1" x14ac:dyDescent="0.2"/>
    <row r="99" s="55" customFormat="1" x14ac:dyDescent="0.2"/>
    <row r="100" s="55" customFormat="1" x14ac:dyDescent="0.2"/>
    <row r="101" s="55" customFormat="1" x14ac:dyDescent="0.2"/>
    <row r="102" s="55" customFormat="1" x14ac:dyDescent="0.2"/>
    <row r="103" s="55" customFormat="1" x14ac:dyDescent="0.2"/>
    <row r="104" s="55" customFormat="1" x14ac:dyDescent="0.2"/>
    <row r="105" s="55" customFormat="1" x14ac:dyDescent="0.2"/>
    <row r="106" s="55" customFormat="1" x14ac:dyDescent="0.2"/>
    <row r="107" s="55" customFormat="1" x14ac:dyDescent="0.2"/>
    <row r="108" s="55" customFormat="1" x14ac:dyDescent="0.2"/>
    <row r="109" s="55" customFormat="1" x14ac:dyDescent="0.2"/>
    <row r="110" s="55" customFormat="1" x14ac:dyDescent="0.2"/>
    <row r="111" s="55" customFormat="1" x14ac:dyDescent="0.2"/>
    <row r="112" s="55" customFormat="1" x14ac:dyDescent="0.2"/>
    <row r="113" s="55" customFormat="1" x14ac:dyDescent="0.2"/>
    <row r="114" s="55" customFormat="1" x14ac:dyDescent="0.2"/>
    <row r="115" s="55" customFormat="1" x14ac:dyDescent="0.2"/>
    <row r="116" s="55" customFormat="1" x14ac:dyDescent="0.2"/>
    <row r="117" s="55" customFormat="1" x14ac:dyDescent="0.2"/>
    <row r="118" s="55" customFormat="1" x14ac:dyDescent="0.2"/>
    <row r="119" s="55" customFormat="1" x14ac:dyDescent="0.2"/>
    <row r="120" s="55" customFormat="1" x14ac:dyDescent="0.2"/>
    <row r="121" s="55" customFormat="1" x14ac:dyDescent="0.2"/>
    <row r="122" s="55" customFormat="1" x14ac:dyDescent="0.2"/>
    <row r="123" s="55" customFormat="1" x14ac:dyDescent="0.2"/>
    <row r="124" s="55" customFormat="1" x14ac:dyDescent="0.2"/>
    <row r="125" s="55" customFormat="1" x14ac:dyDescent="0.2"/>
    <row r="126" s="55" customFormat="1" x14ac:dyDescent="0.2"/>
    <row r="127" s="55" customFormat="1" x14ac:dyDescent="0.2"/>
    <row r="128" s="55" customFormat="1" x14ac:dyDescent="0.2"/>
    <row r="129" s="55" customFormat="1" x14ac:dyDescent="0.2"/>
    <row r="130" s="55" customFormat="1" x14ac:dyDescent="0.2"/>
    <row r="131" s="55" customFormat="1" x14ac:dyDescent="0.2"/>
    <row r="132" s="55" customFormat="1" x14ac:dyDescent="0.2"/>
    <row r="133" s="55" customFormat="1" x14ac:dyDescent="0.2"/>
    <row r="134" s="55" customFormat="1" x14ac:dyDescent="0.2"/>
    <row r="135" s="55" customFormat="1" x14ac:dyDescent="0.2"/>
    <row r="136" s="55" customFormat="1" x14ac:dyDescent="0.2"/>
    <row r="137" s="55" customFormat="1" x14ac:dyDescent="0.2"/>
    <row r="138" s="55" customFormat="1" x14ac:dyDescent="0.2"/>
    <row r="139" s="55" customFormat="1" x14ac:dyDescent="0.2"/>
    <row r="140" s="55" customFormat="1" x14ac:dyDescent="0.2"/>
    <row r="141" s="55" customFormat="1" x14ac:dyDescent="0.2"/>
    <row r="142" s="55" customFormat="1" x14ac:dyDescent="0.2"/>
    <row r="143" s="55" customFormat="1" x14ac:dyDescent="0.2"/>
    <row r="144" s="55" customFormat="1" x14ac:dyDescent="0.2"/>
    <row r="145" s="55" customFormat="1" x14ac:dyDescent="0.2"/>
    <row r="146" s="55" customFormat="1" x14ac:dyDescent="0.2"/>
    <row r="147" s="55" customFormat="1" x14ac:dyDescent="0.2"/>
    <row r="148" s="55" customFormat="1" x14ac:dyDescent="0.2"/>
    <row r="149" s="55" customFormat="1" x14ac:dyDescent="0.2"/>
    <row r="150" s="55" customFormat="1" x14ac:dyDescent="0.2"/>
    <row r="151" s="55" customFormat="1" x14ac:dyDescent="0.2"/>
    <row r="152" s="55" customFormat="1" x14ac:dyDescent="0.2"/>
    <row r="153" s="55" customFormat="1" x14ac:dyDescent="0.2"/>
    <row r="154" s="55" customFormat="1" x14ac:dyDescent="0.2"/>
    <row r="155" s="55" customFormat="1" x14ac:dyDescent="0.2"/>
    <row r="156" s="55" customFormat="1" x14ac:dyDescent="0.2"/>
    <row r="157" s="55" customFormat="1" x14ac:dyDescent="0.2"/>
    <row r="158" s="55" customFormat="1" x14ac:dyDescent="0.2"/>
    <row r="159" s="55" customFormat="1" x14ac:dyDescent="0.2"/>
    <row r="160" s="55" customFormat="1" x14ac:dyDescent="0.2"/>
    <row r="161" s="55" customFormat="1" x14ac:dyDescent="0.2"/>
    <row r="162" s="55" customFormat="1" x14ac:dyDescent="0.2"/>
    <row r="163" s="55" customFormat="1" x14ac:dyDescent="0.2"/>
    <row r="164" s="55" customFormat="1" x14ac:dyDescent="0.2"/>
    <row r="165" s="55" customFormat="1" x14ac:dyDescent="0.2"/>
    <row r="166" s="55" customFormat="1" x14ac:dyDescent="0.2"/>
    <row r="167" s="55" customFormat="1" x14ac:dyDescent="0.2"/>
    <row r="168" s="55" customFormat="1" x14ac:dyDescent="0.2"/>
    <row r="169" s="55" customFormat="1" x14ac:dyDescent="0.2"/>
    <row r="170" s="55" customFormat="1" x14ac:dyDescent="0.2"/>
    <row r="171" s="55" customFormat="1" x14ac:dyDescent="0.2"/>
    <row r="172" s="55" customFormat="1" x14ac:dyDescent="0.2"/>
    <row r="173" s="55" customFormat="1" x14ac:dyDescent="0.2"/>
    <row r="174" s="55" customFormat="1" x14ac:dyDescent="0.2"/>
    <row r="175" s="55" customFormat="1" x14ac:dyDescent="0.2"/>
    <row r="176" s="55" customFormat="1" x14ac:dyDescent="0.2"/>
    <row r="177" s="55" customFormat="1" x14ac:dyDescent="0.2"/>
    <row r="178" s="55" customFormat="1" x14ac:dyDescent="0.2"/>
    <row r="179" s="55" customFormat="1" x14ac:dyDescent="0.2"/>
    <row r="180" s="55" customFormat="1" x14ac:dyDescent="0.2"/>
    <row r="181" s="55" customFormat="1" x14ac:dyDescent="0.2"/>
    <row r="182" s="55" customFormat="1" x14ac:dyDescent="0.2"/>
    <row r="183" s="55" customFormat="1" x14ac:dyDescent="0.2"/>
    <row r="184" s="55" customFormat="1" x14ac:dyDescent="0.2"/>
    <row r="185" s="55" customFormat="1" x14ac:dyDescent="0.2"/>
    <row r="186" s="55" customFormat="1" x14ac:dyDescent="0.2"/>
    <row r="187" s="55" customFormat="1" x14ac:dyDescent="0.2"/>
    <row r="188" s="55" customFormat="1" x14ac:dyDescent="0.2"/>
    <row r="189" s="55" customFormat="1" x14ac:dyDescent="0.2"/>
    <row r="190" s="55" customFormat="1" x14ac:dyDescent="0.2"/>
    <row r="191" s="55" customFormat="1" x14ac:dyDescent="0.2"/>
    <row r="192" s="55" customFormat="1" x14ac:dyDescent="0.2"/>
    <row r="193" s="55" customFormat="1" x14ac:dyDescent="0.2"/>
    <row r="194" s="55" customFormat="1" x14ac:dyDescent="0.2"/>
    <row r="195" s="55" customFormat="1" x14ac:dyDescent="0.2"/>
    <row r="196" s="55" customFormat="1" x14ac:dyDescent="0.2"/>
    <row r="197" s="55" customFormat="1" x14ac:dyDescent="0.2"/>
    <row r="198" s="55" customFormat="1" x14ac:dyDescent="0.2"/>
    <row r="199" s="55" customFormat="1" x14ac:dyDescent="0.2"/>
    <row r="200" s="55" customFormat="1" x14ac:dyDescent="0.2"/>
    <row r="201" s="55" customFormat="1" x14ac:dyDescent="0.2"/>
    <row r="202" s="55" customFormat="1" x14ac:dyDescent="0.2"/>
    <row r="203" s="55" customFormat="1" x14ac:dyDescent="0.2"/>
    <row r="204" s="55" customFormat="1" x14ac:dyDescent="0.2"/>
    <row r="205" s="55" customFormat="1" x14ac:dyDescent="0.2"/>
    <row r="206" s="55" customFormat="1" x14ac:dyDescent="0.2"/>
    <row r="207" s="55" customFormat="1" x14ac:dyDescent="0.2"/>
    <row r="208" s="55" customFormat="1" x14ac:dyDescent="0.2"/>
    <row r="209" s="55" customFormat="1" x14ac:dyDescent="0.2"/>
    <row r="210" s="55" customFormat="1" x14ac:dyDescent="0.2"/>
    <row r="211" s="55" customFormat="1" x14ac:dyDescent="0.2"/>
    <row r="212" s="55" customFormat="1" x14ac:dyDescent="0.2"/>
    <row r="213" s="55" customFormat="1" x14ac:dyDescent="0.2"/>
    <row r="214" s="55" customFormat="1" x14ac:dyDescent="0.2"/>
    <row r="215" s="55" customFormat="1" x14ac:dyDescent="0.2"/>
    <row r="216" s="55" customFormat="1" x14ac:dyDescent="0.2"/>
    <row r="217" s="55" customFormat="1" x14ac:dyDescent="0.2"/>
    <row r="218" s="55" customFormat="1" x14ac:dyDescent="0.2"/>
    <row r="219" s="55" customFormat="1" x14ac:dyDescent="0.2"/>
    <row r="220" s="55" customFormat="1" x14ac:dyDescent="0.2"/>
    <row r="221" s="55" customFormat="1" x14ac:dyDescent="0.2"/>
    <row r="222" s="55" customFormat="1" x14ac:dyDescent="0.2"/>
    <row r="223" s="55" customFormat="1" x14ac:dyDescent="0.2"/>
    <row r="224" s="55" customFormat="1" x14ac:dyDescent="0.2"/>
    <row r="225" s="55" customFormat="1" x14ac:dyDescent="0.2"/>
    <row r="226" s="55" customFormat="1" x14ac:dyDescent="0.2"/>
    <row r="227" s="55" customFormat="1" x14ac:dyDescent="0.2"/>
    <row r="228" s="55" customFormat="1" x14ac:dyDescent="0.2"/>
    <row r="229" s="55" customFormat="1" x14ac:dyDescent="0.2"/>
    <row r="230" s="55" customFormat="1" x14ac:dyDescent="0.2"/>
    <row r="231" s="55" customFormat="1" x14ac:dyDescent="0.2"/>
    <row r="232" s="55" customFormat="1" x14ac:dyDescent="0.2"/>
    <row r="233" s="55" customFormat="1" x14ac:dyDescent="0.2"/>
    <row r="234" s="55" customFormat="1" x14ac:dyDescent="0.2"/>
    <row r="235" s="55" customFormat="1" x14ac:dyDescent="0.2"/>
    <row r="236" s="55" customFormat="1" x14ac:dyDescent="0.2"/>
    <row r="237" s="55" customFormat="1" x14ac:dyDescent="0.2"/>
    <row r="238" s="55" customFormat="1" x14ac:dyDescent="0.2"/>
    <row r="239" s="55" customFormat="1" x14ac:dyDescent="0.2"/>
    <row r="240" s="55" customFormat="1" x14ac:dyDescent="0.2"/>
    <row r="241" s="55" customFormat="1" x14ac:dyDescent="0.2"/>
    <row r="242" s="55" customFormat="1" x14ac:dyDescent="0.2"/>
    <row r="243" s="55" customFormat="1" x14ac:dyDescent="0.2"/>
    <row r="244" s="55" customFormat="1" x14ac:dyDescent="0.2"/>
    <row r="245" s="55" customFormat="1" x14ac:dyDescent="0.2"/>
    <row r="246" s="55" customFormat="1" x14ac:dyDescent="0.2"/>
    <row r="247" s="55" customFormat="1" x14ac:dyDescent="0.2"/>
    <row r="248" s="55" customFormat="1" x14ac:dyDescent="0.2"/>
    <row r="249" s="55" customFormat="1" x14ac:dyDescent="0.2"/>
    <row r="250" s="55" customFormat="1" x14ac:dyDescent="0.2"/>
    <row r="251" s="55" customFormat="1" x14ac:dyDescent="0.2"/>
    <row r="252" s="55" customFormat="1" x14ac:dyDescent="0.2"/>
    <row r="253" s="55" customFormat="1" x14ac:dyDescent="0.2"/>
    <row r="254" s="55" customFormat="1" x14ac:dyDescent="0.2"/>
    <row r="255" s="55" customFormat="1" x14ac:dyDescent="0.2"/>
    <row r="256" s="55" customFormat="1" x14ac:dyDescent="0.2"/>
    <row r="257" s="55" customFormat="1" x14ac:dyDescent="0.2"/>
    <row r="258" s="55" customFormat="1" x14ac:dyDescent="0.2"/>
    <row r="259" s="55" customFormat="1" x14ac:dyDescent="0.2"/>
    <row r="260" s="55" customFormat="1" x14ac:dyDescent="0.2"/>
    <row r="261" s="55" customFormat="1" x14ac:dyDescent="0.2"/>
    <row r="262" s="55" customFormat="1" x14ac:dyDescent="0.2"/>
    <row r="263" s="55" customFormat="1" x14ac:dyDescent="0.2"/>
    <row r="264" s="55" customFormat="1" x14ac:dyDescent="0.2"/>
    <row r="265" s="55" customFormat="1" x14ac:dyDescent="0.2"/>
    <row r="266" s="55" customFormat="1" x14ac:dyDescent="0.2"/>
    <row r="267" s="55" customFormat="1" x14ac:dyDescent="0.2"/>
    <row r="268" s="55" customFormat="1" x14ac:dyDescent="0.2"/>
    <row r="269" s="55" customFormat="1" x14ac:dyDescent="0.2"/>
    <row r="270" s="55" customFormat="1" x14ac:dyDescent="0.2"/>
    <row r="271" s="55" customFormat="1" x14ac:dyDescent="0.2"/>
    <row r="272" s="55" customFormat="1" x14ac:dyDescent="0.2"/>
    <row r="273" s="55" customFormat="1" x14ac:dyDescent="0.2"/>
    <row r="274" s="55" customFormat="1" x14ac:dyDescent="0.2"/>
    <row r="275" s="55" customFormat="1" x14ac:dyDescent="0.2"/>
    <row r="276" s="55" customFormat="1" x14ac:dyDescent="0.2"/>
    <row r="277" s="55" customFormat="1" x14ac:dyDescent="0.2"/>
    <row r="278" s="55" customFormat="1" x14ac:dyDescent="0.2"/>
    <row r="279" s="55" customFormat="1" x14ac:dyDescent="0.2"/>
    <row r="280" s="55" customFormat="1" x14ac:dyDescent="0.2"/>
    <row r="281" s="55" customFormat="1" x14ac:dyDescent="0.2"/>
    <row r="282" s="55" customFormat="1" x14ac:dyDescent="0.2"/>
    <row r="283" s="55" customFormat="1" x14ac:dyDescent="0.2"/>
    <row r="284" s="55" customFormat="1" x14ac:dyDescent="0.2"/>
    <row r="285" s="55" customFormat="1" x14ac:dyDescent="0.2"/>
    <row r="286" s="55" customFormat="1" x14ac:dyDescent="0.2"/>
    <row r="287" s="55" customFormat="1" x14ac:dyDescent="0.2"/>
    <row r="288" s="55" customFormat="1" x14ac:dyDescent="0.2"/>
    <row r="289" s="55" customFormat="1" x14ac:dyDescent="0.2"/>
    <row r="290" s="55" customFormat="1" x14ac:dyDescent="0.2"/>
    <row r="291" s="55" customFormat="1" x14ac:dyDescent="0.2"/>
    <row r="292" s="55" customFormat="1" x14ac:dyDescent="0.2"/>
    <row r="293" s="55" customFormat="1" x14ac:dyDescent="0.2"/>
    <row r="294" s="55" customFormat="1" x14ac:dyDescent="0.2"/>
    <row r="295" s="55" customFormat="1" x14ac:dyDescent="0.2"/>
    <row r="296" s="55" customFormat="1" x14ac:dyDescent="0.2"/>
    <row r="297" s="55" customFormat="1" x14ac:dyDescent="0.2"/>
    <row r="298" s="55" customFormat="1" x14ac:dyDescent="0.2"/>
    <row r="299" s="55" customFormat="1" x14ac:dyDescent="0.2"/>
    <row r="300" s="55" customFormat="1" x14ac:dyDescent="0.2"/>
    <row r="301" s="55" customFormat="1" x14ac:dyDescent="0.2"/>
    <row r="302" s="55" customFormat="1" x14ac:dyDescent="0.2"/>
    <row r="303" s="55" customFormat="1" x14ac:dyDescent="0.2"/>
    <row r="304" s="55" customFormat="1" x14ac:dyDescent="0.2"/>
    <row r="305" s="55" customFormat="1" x14ac:dyDescent="0.2"/>
    <row r="306" s="55" customFormat="1" x14ac:dyDescent="0.2"/>
    <row r="307" s="55" customFormat="1" x14ac:dyDescent="0.2"/>
    <row r="308" s="55" customFormat="1" x14ac:dyDescent="0.2"/>
    <row r="309" s="55" customFormat="1" x14ac:dyDescent="0.2"/>
    <row r="310" s="55" customFormat="1" x14ac:dyDescent="0.2"/>
    <row r="311" s="55" customFormat="1" x14ac:dyDescent="0.2"/>
    <row r="312" s="55" customFormat="1" x14ac:dyDescent="0.2"/>
    <row r="313" s="55" customFormat="1" x14ac:dyDescent="0.2"/>
    <row r="314" s="55" customFormat="1" x14ac:dyDescent="0.2"/>
    <row r="315" s="55" customFormat="1" x14ac:dyDescent="0.2"/>
    <row r="316" s="55" customFormat="1" x14ac:dyDescent="0.2"/>
    <row r="317" s="55" customFormat="1" x14ac:dyDescent="0.2"/>
    <row r="318" s="55" customFormat="1" x14ac:dyDescent="0.2"/>
    <row r="319" s="55" customFormat="1" x14ac:dyDescent="0.2"/>
    <row r="320" s="55" customFormat="1" x14ac:dyDescent="0.2"/>
    <row r="321" s="55" customFormat="1" x14ac:dyDescent="0.2"/>
    <row r="322" s="55" customFormat="1" x14ac:dyDescent="0.2"/>
    <row r="323" s="55" customFormat="1" x14ac:dyDescent="0.2"/>
    <row r="324" s="55" customFormat="1" x14ac:dyDescent="0.2"/>
    <row r="325" s="55" customFormat="1" x14ac:dyDescent="0.2"/>
    <row r="326" s="55" customFormat="1" x14ac:dyDescent="0.2"/>
    <row r="327" s="55" customFormat="1" x14ac:dyDescent="0.2"/>
    <row r="328" s="55" customFormat="1" x14ac:dyDescent="0.2"/>
    <row r="329" s="55" customFormat="1" x14ac:dyDescent="0.2"/>
    <row r="330" s="55" customFormat="1" x14ac:dyDescent="0.2"/>
    <row r="331" s="55" customFormat="1" x14ac:dyDescent="0.2"/>
    <row r="332" s="55" customFormat="1" x14ac:dyDescent="0.2"/>
    <row r="333" s="55" customFormat="1" x14ac:dyDescent="0.2"/>
    <row r="334" s="55" customFormat="1" x14ac:dyDescent="0.2"/>
    <row r="335" s="55" customFormat="1" x14ac:dyDescent="0.2"/>
    <row r="336" s="55" customFormat="1" x14ac:dyDescent="0.2"/>
    <row r="337" s="55" customFormat="1" x14ac:dyDescent="0.2"/>
    <row r="338" s="55" customFormat="1" x14ac:dyDescent="0.2"/>
    <row r="339" s="55" customFormat="1" x14ac:dyDescent="0.2"/>
    <row r="340" s="55" customFormat="1" x14ac:dyDescent="0.2"/>
    <row r="341" s="55" customFormat="1" x14ac:dyDescent="0.2"/>
    <row r="342" s="55" customFormat="1" x14ac:dyDescent="0.2"/>
    <row r="343" s="55" customFormat="1" x14ac:dyDescent="0.2"/>
    <row r="344" s="55" customFormat="1" x14ac:dyDescent="0.2"/>
    <row r="345" s="55" customFormat="1" x14ac:dyDescent="0.2"/>
    <row r="346" s="55" customFormat="1" x14ac:dyDescent="0.2"/>
    <row r="347" s="55" customFormat="1" x14ac:dyDescent="0.2"/>
    <row r="348" s="55" customFormat="1" x14ac:dyDescent="0.2"/>
    <row r="349" s="55" customFormat="1" x14ac:dyDescent="0.2"/>
    <row r="350" s="55" customFormat="1" x14ac:dyDescent="0.2"/>
    <row r="351" s="55" customFormat="1" x14ac:dyDescent="0.2"/>
    <row r="352" s="55" customFormat="1" x14ac:dyDescent="0.2"/>
    <row r="353" s="55" customFormat="1" x14ac:dyDescent="0.2"/>
    <row r="354" s="55" customFormat="1" x14ac:dyDescent="0.2"/>
    <row r="355" s="55" customFormat="1" x14ac:dyDescent="0.2"/>
    <row r="356" s="55" customFormat="1" x14ac:dyDescent="0.2"/>
    <row r="357" s="55" customFormat="1" x14ac:dyDescent="0.2"/>
    <row r="358" s="55" customFormat="1" x14ac:dyDescent="0.2"/>
    <row r="359" s="55" customFormat="1" x14ac:dyDescent="0.2"/>
    <row r="360" s="55" customFormat="1" x14ac:dyDescent="0.2"/>
    <row r="361" s="55" customFormat="1" x14ac:dyDescent="0.2"/>
    <row r="362" s="55" customFormat="1" x14ac:dyDescent="0.2"/>
    <row r="363" s="55" customFormat="1" x14ac:dyDescent="0.2"/>
    <row r="364" s="55" customFormat="1" x14ac:dyDescent="0.2"/>
    <row r="365" s="55" customFormat="1" x14ac:dyDescent="0.2"/>
    <row r="366" s="55" customFormat="1" x14ac:dyDescent="0.2"/>
    <row r="367" s="55" customFormat="1" x14ac:dyDescent="0.2"/>
    <row r="368" s="55" customFormat="1" x14ac:dyDescent="0.2"/>
    <row r="369" s="55" customFormat="1" x14ac:dyDescent="0.2"/>
    <row r="370" s="55" customFormat="1" x14ac:dyDescent="0.2"/>
    <row r="371" s="55" customFormat="1" x14ac:dyDescent="0.2"/>
    <row r="372" s="55" customFormat="1" x14ac:dyDescent="0.2"/>
    <row r="373" s="55" customFormat="1" x14ac:dyDescent="0.2"/>
    <row r="374" s="55" customFormat="1" x14ac:dyDescent="0.2"/>
    <row r="375" s="55" customFormat="1" x14ac:dyDescent="0.2"/>
    <row r="376" s="55" customFormat="1" x14ac:dyDescent="0.2"/>
    <row r="377" s="55" customFormat="1" x14ac:dyDescent="0.2"/>
    <row r="378" s="55" customFormat="1" x14ac:dyDescent="0.2"/>
    <row r="379" s="55" customFormat="1" x14ac:dyDescent="0.2"/>
    <row r="380" s="55" customFormat="1" x14ac:dyDescent="0.2"/>
    <row r="381" s="55" customFormat="1" x14ac:dyDescent="0.2"/>
    <row r="382" s="55" customFormat="1" x14ac:dyDescent="0.2"/>
    <row r="383" s="55" customFormat="1" x14ac:dyDescent="0.2"/>
    <row r="384" s="55" customFormat="1" x14ac:dyDescent="0.2"/>
    <row r="385" s="55" customFormat="1" x14ac:dyDescent="0.2"/>
    <row r="386" s="55" customFormat="1" x14ac:dyDescent="0.2"/>
    <row r="387" s="55" customFormat="1" x14ac:dyDescent="0.2"/>
    <row r="388" s="55" customFormat="1" x14ac:dyDescent="0.2"/>
    <row r="389" s="55" customFormat="1" x14ac:dyDescent="0.2"/>
    <row r="390" s="55" customFormat="1" x14ac:dyDescent="0.2"/>
    <row r="391" s="55" customFormat="1" x14ac:dyDescent="0.2"/>
    <row r="392" s="55" customFormat="1" x14ac:dyDescent="0.2"/>
    <row r="393" s="55" customFormat="1" x14ac:dyDescent="0.2"/>
    <row r="394" s="55" customFormat="1" x14ac:dyDescent="0.2"/>
    <row r="395" s="55" customFormat="1" x14ac:dyDescent="0.2"/>
    <row r="396" s="55" customFormat="1" x14ac:dyDescent="0.2"/>
    <row r="397" s="55" customFormat="1" x14ac:dyDescent="0.2"/>
    <row r="398" s="55" customFormat="1" x14ac:dyDescent="0.2"/>
    <row r="399" s="55" customFormat="1" x14ac:dyDescent="0.2"/>
    <row r="400" s="55" customFormat="1" x14ac:dyDescent="0.2"/>
    <row r="401" s="55" customFormat="1" x14ac:dyDescent="0.2"/>
    <row r="402" s="55" customFormat="1" x14ac:dyDescent="0.2"/>
    <row r="403" s="55" customFormat="1" x14ac:dyDescent="0.2"/>
    <row r="404" s="55" customFormat="1" x14ac:dyDescent="0.2"/>
    <row r="405" s="55" customFormat="1" x14ac:dyDescent="0.2"/>
    <row r="406" s="55" customFormat="1" x14ac:dyDescent="0.2"/>
    <row r="407" s="55" customFormat="1" x14ac:dyDescent="0.2"/>
    <row r="408" s="55" customFormat="1" x14ac:dyDescent="0.2"/>
    <row r="409" s="55" customFormat="1" x14ac:dyDescent="0.2"/>
    <row r="410" s="55" customFormat="1" x14ac:dyDescent="0.2"/>
    <row r="411" s="55" customFormat="1" x14ac:dyDescent="0.2"/>
    <row r="412" s="55" customFormat="1" x14ac:dyDescent="0.2"/>
    <row r="413" s="55" customFormat="1" x14ac:dyDescent="0.2"/>
    <row r="414" s="55" customFormat="1" x14ac:dyDescent="0.2"/>
    <row r="415" s="55" customFormat="1" x14ac:dyDescent="0.2"/>
    <row r="416" s="55" customFormat="1" x14ac:dyDescent="0.2"/>
    <row r="417" s="55" customFormat="1" x14ac:dyDescent="0.2"/>
    <row r="418" s="55" customFormat="1" x14ac:dyDescent="0.2"/>
    <row r="419" s="55" customFormat="1" x14ac:dyDescent="0.2"/>
    <row r="420" s="55" customFormat="1" x14ac:dyDescent="0.2"/>
    <row r="421" s="55" customFormat="1" x14ac:dyDescent="0.2"/>
    <row r="422" s="55" customFormat="1" x14ac:dyDescent="0.2"/>
    <row r="423" s="55" customFormat="1" x14ac:dyDescent="0.2"/>
    <row r="424" s="55" customFormat="1" x14ac:dyDescent="0.2"/>
    <row r="425" s="55" customFormat="1" x14ac:dyDescent="0.2"/>
    <row r="426" s="55" customFormat="1" x14ac:dyDescent="0.2"/>
    <row r="427" s="55" customFormat="1" x14ac:dyDescent="0.2"/>
    <row r="428" s="55" customFormat="1" x14ac:dyDescent="0.2"/>
    <row r="429" s="55" customFormat="1" x14ac:dyDescent="0.2"/>
    <row r="430" s="55" customFormat="1" x14ac:dyDescent="0.2"/>
    <row r="431" s="55" customFormat="1" x14ac:dyDescent="0.2"/>
    <row r="432" s="55" customFormat="1" x14ac:dyDescent="0.2"/>
    <row r="433" s="55" customFormat="1" x14ac:dyDescent="0.2"/>
    <row r="434" s="55" customFormat="1" x14ac:dyDescent="0.2"/>
    <row r="435" s="55" customFormat="1" x14ac:dyDescent="0.2"/>
    <row r="436" s="55" customFormat="1" x14ac:dyDescent="0.2"/>
    <row r="437" s="55" customFormat="1" x14ac:dyDescent="0.2"/>
    <row r="438" s="55" customFormat="1" x14ac:dyDescent="0.2"/>
    <row r="439" s="55" customFormat="1" x14ac:dyDescent="0.2"/>
    <row r="440" s="55" customFormat="1" x14ac:dyDescent="0.2"/>
    <row r="441" s="55" customFormat="1" x14ac:dyDescent="0.2"/>
    <row r="442" s="55" customFormat="1" x14ac:dyDescent="0.2"/>
    <row r="443" s="55" customFormat="1" x14ac:dyDescent="0.2"/>
    <row r="444" s="55" customFormat="1" x14ac:dyDescent="0.2"/>
    <row r="445" s="55" customFormat="1" x14ac:dyDescent="0.2"/>
    <row r="446" s="55" customFormat="1" x14ac:dyDescent="0.2"/>
    <row r="447" s="55" customFormat="1" x14ac:dyDescent="0.2"/>
    <row r="448" s="55" customFormat="1" x14ac:dyDescent="0.2"/>
    <row r="449" s="55" customFormat="1" x14ac:dyDescent="0.2"/>
    <row r="450" s="55" customFormat="1" x14ac:dyDescent="0.2"/>
    <row r="451" s="55" customFormat="1" x14ac:dyDescent="0.2"/>
    <row r="452" s="55" customFormat="1" x14ac:dyDescent="0.2"/>
    <row r="453" s="55" customFormat="1" x14ac:dyDescent="0.2"/>
    <row r="454" s="55" customFormat="1" x14ac:dyDescent="0.2"/>
    <row r="455" s="55" customFormat="1" x14ac:dyDescent="0.2"/>
    <row r="456" s="55" customFormat="1" x14ac:dyDescent="0.2"/>
    <row r="457" s="55" customFormat="1" x14ac:dyDescent="0.2"/>
    <row r="458" s="55" customFormat="1" x14ac:dyDescent="0.2"/>
    <row r="459" s="55" customFormat="1" x14ac:dyDescent="0.2"/>
    <row r="460" s="55" customFormat="1" x14ac:dyDescent="0.2"/>
    <row r="461" s="55" customFormat="1" x14ac:dyDescent="0.2"/>
    <row r="462" s="55" customFormat="1" x14ac:dyDescent="0.2"/>
    <row r="463" s="55" customFormat="1" x14ac:dyDescent="0.2"/>
    <row r="464" s="55" customFormat="1" x14ac:dyDescent="0.2"/>
    <row r="465" s="55" customFormat="1" x14ac:dyDescent="0.2"/>
    <row r="466" s="55" customFormat="1" x14ac:dyDescent="0.2"/>
    <row r="467" s="55" customFormat="1" x14ac:dyDescent="0.2"/>
    <row r="468" s="55" customFormat="1" x14ac:dyDescent="0.2"/>
    <row r="469" s="55" customFormat="1" x14ac:dyDescent="0.2"/>
    <row r="470" s="55" customFormat="1" x14ac:dyDescent="0.2"/>
    <row r="471" s="55" customFormat="1" x14ac:dyDescent="0.2"/>
    <row r="472" s="55" customFormat="1" x14ac:dyDescent="0.2"/>
    <row r="473" s="55" customFormat="1" x14ac:dyDescent="0.2"/>
    <row r="474" s="55" customFormat="1" x14ac:dyDescent="0.2"/>
    <row r="475" s="55" customFormat="1" x14ac:dyDescent="0.2"/>
    <row r="476" s="55" customFormat="1" x14ac:dyDescent="0.2"/>
    <row r="477" s="55" customFormat="1" x14ac:dyDescent="0.2"/>
    <row r="478" s="55" customFormat="1" x14ac:dyDescent="0.2"/>
    <row r="479" s="55" customFormat="1" x14ac:dyDescent="0.2"/>
    <row r="480" s="55" customFormat="1" x14ac:dyDescent="0.2"/>
    <row r="481" s="55" customFormat="1" x14ac:dyDescent="0.2"/>
    <row r="482" s="55" customFormat="1" x14ac:dyDescent="0.2"/>
    <row r="483" s="55" customFormat="1" x14ac:dyDescent="0.2"/>
    <row r="484" s="55" customFormat="1" x14ac:dyDescent="0.2"/>
    <row r="485" s="55" customFormat="1" x14ac:dyDescent="0.2"/>
    <row r="486" s="55" customFormat="1" x14ac:dyDescent="0.2"/>
    <row r="487" s="55" customFormat="1" x14ac:dyDescent="0.2"/>
    <row r="488" s="55" customFormat="1" x14ac:dyDescent="0.2"/>
    <row r="489" s="55" customFormat="1" x14ac:dyDescent="0.2"/>
    <row r="490" s="55" customFormat="1" x14ac:dyDescent="0.2"/>
    <row r="491" s="55" customFormat="1" x14ac:dyDescent="0.2"/>
    <row r="492" s="55" customFormat="1" x14ac:dyDescent="0.2"/>
    <row r="493" s="55" customFormat="1" x14ac:dyDescent="0.2"/>
    <row r="494" s="55" customFormat="1" x14ac:dyDescent="0.2"/>
    <row r="495" s="55" customFormat="1" x14ac:dyDescent="0.2"/>
    <row r="496" s="55" customFormat="1" x14ac:dyDescent="0.2"/>
    <row r="497" s="55" customFormat="1" x14ac:dyDescent="0.2"/>
    <row r="498" s="55" customFormat="1" x14ac:dyDescent="0.2"/>
    <row r="499" s="55" customFormat="1" x14ac:dyDescent="0.2"/>
    <row r="500" s="55" customFormat="1" x14ac:dyDescent="0.2"/>
    <row r="501" s="55" customFormat="1" x14ac:dyDescent="0.2"/>
    <row r="502" s="55" customFormat="1" x14ac:dyDescent="0.2"/>
    <row r="503" s="55" customFormat="1" x14ac:dyDescent="0.2"/>
    <row r="504" s="55" customFormat="1" x14ac:dyDescent="0.2"/>
    <row r="505" s="55" customFormat="1" x14ac:dyDescent="0.2"/>
    <row r="506" s="55" customFormat="1" x14ac:dyDescent="0.2"/>
    <row r="507" s="55" customFormat="1" x14ac:dyDescent="0.2"/>
    <row r="508" s="55" customFormat="1" x14ac:dyDescent="0.2"/>
    <row r="509" s="55" customFormat="1" x14ac:dyDescent="0.2"/>
    <row r="510" s="55" customFormat="1" x14ac:dyDescent="0.2"/>
    <row r="511" s="55" customFormat="1" x14ac:dyDescent="0.2"/>
    <row r="512" s="55" customFormat="1" x14ac:dyDescent="0.2"/>
    <row r="513" s="55" customFormat="1" x14ac:dyDescent="0.2"/>
    <row r="514" s="55" customFormat="1" x14ac:dyDescent="0.2"/>
    <row r="515" s="55" customFormat="1" x14ac:dyDescent="0.2"/>
    <row r="516" s="55" customFormat="1" x14ac:dyDescent="0.2"/>
    <row r="517" s="55" customFormat="1" x14ac:dyDescent="0.2"/>
    <row r="518" s="55" customFormat="1" x14ac:dyDescent="0.2"/>
    <row r="519" s="55" customFormat="1" x14ac:dyDescent="0.2"/>
    <row r="520" s="55" customFormat="1" x14ac:dyDescent="0.2"/>
    <row r="521" s="55" customFormat="1" x14ac:dyDescent="0.2"/>
    <row r="522" s="55" customFormat="1" x14ac:dyDescent="0.2"/>
    <row r="523" s="55" customFormat="1" x14ac:dyDescent="0.2"/>
    <row r="524" s="55" customFormat="1" x14ac:dyDescent="0.2"/>
    <row r="525" s="55" customFormat="1" x14ac:dyDescent="0.2"/>
    <row r="526" s="55" customFormat="1" x14ac:dyDescent="0.2"/>
    <row r="527" s="55" customFormat="1" x14ac:dyDescent="0.2"/>
    <row r="528" s="55" customFormat="1" x14ac:dyDescent="0.2"/>
    <row r="529" s="55" customFormat="1" x14ac:dyDescent="0.2"/>
    <row r="530" s="55" customFormat="1" x14ac:dyDescent="0.2"/>
    <row r="531" s="55" customFormat="1" x14ac:dyDescent="0.2"/>
    <row r="532" s="55" customFormat="1" x14ac:dyDescent="0.2"/>
    <row r="533" s="55" customFormat="1" x14ac:dyDescent="0.2"/>
    <row r="534" s="55" customFormat="1" x14ac:dyDescent="0.2"/>
    <row r="535" s="55" customFormat="1" x14ac:dyDescent="0.2"/>
    <row r="536" s="55" customFormat="1" x14ac:dyDescent="0.2"/>
    <row r="537" s="55" customFormat="1" x14ac:dyDescent="0.2"/>
    <row r="538" s="55" customFormat="1" x14ac:dyDescent="0.2"/>
    <row r="539" s="55" customFormat="1" x14ac:dyDescent="0.2"/>
    <row r="540" s="55" customFormat="1" x14ac:dyDescent="0.2"/>
    <row r="541" s="55" customFormat="1" x14ac:dyDescent="0.2"/>
    <row r="542" s="55" customFormat="1" x14ac:dyDescent="0.2"/>
    <row r="543" s="55" customFormat="1" x14ac:dyDescent="0.2"/>
    <row r="544" s="55" customFormat="1" x14ac:dyDescent="0.2"/>
    <row r="545" s="55" customFormat="1" x14ac:dyDescent="0.2"/>
    <row r="546" s="55" customFormat="1" x14ac:dyDescent="0.2"/>
    <row r="547" s="55" customFormat="1" x14ac:dyDescent="0.2"/>
    <row r="548" s="55" customFormat="1" x14ac:dyDescent="0.2"/>
    <row r="549" s="55" customFormat="1" x14ac:dyDescent="0.2"/>
    <row r="550" s="55" customFormat="1" x14ac:dyDescent="0.2"/>
    <row r="551" s="55" customFormat="1" x14ac:dyDescent="0.2"/>
    <row r="552" s="55" customFormat="1" x14ac:dyDescent="0.2"/>
    <row r="553" s="55" customFormat="1" x14ac:dyDescent="0.2"/>
    <row r="554" s="55" customFormat="1" x14ac:dyDescent="0.2"/>
    <row r="555" s="55" customFormat="1" x14ac:dyDescent="0.2"/>
    <row r="556" s="55" customFormat="1" x14ac:dyDescent="0.2"/>
    <row r="557" s="55" customFormat="1" x14ac:dyDescent="0.2"/>
    <row r="558" s="55" customFormat="1" x14ac:dyDescent="0.2"/>
    <row r="559" s="55" customFormat="1" x14ac:dyDescent="0.2"/>
    <row r="560" s="55" customFormat="1" x14ac:dyDescent="0.2"/>
    <row r="561" s="55" customFormat="1" x14ac:dyDescent="0.2"/>
    <row r="562" s="55" customFormat="1" x14ac:dyDescent="0.2"/>
    <row r="563" s="55" customFormat="1" x14ac:dyDescent="0.2"/>
    <row r="564" s="55" customFormat="1" x14ac:dyDescent="0.2"/>
    <row r="565" s="55" customFormat="1" x14ac:dyDescent="0.2"/>
    <row r="566" s="55" customFormat="1" x14ac:dyDescent="0.2"/>
    <row r="567" s="55" customFormat="1" x14ac:dyDescent="0.2"/>
    <row r="568" s="55" customFormat="1" x14ac:dyDescent="0.2"/>
    <row r="569" s="55" customFormat="1" x14ac:dyDescent="0.2"/>
    <row r="570" s="55" customFormat="1" x14ac:dyDescent="0.2"/>
    <row r="571" s="55" customFormat="1" x14ac:dyDescent="0.2"/>
    <row r="572" s="55" customFormat="1" x14ac:dyDescent="0.2"/>
    <row r="573" s="55" customFormat="1" x14ac:dyDescent="0.2"/>
    <row r="574" s="55" customFormat="1" x14ac:dyDescent="0.2"/>
    <row r="575" s="55" customFormat="1" x14ac:dyDescent="0.2"/>
    <row r="576" s="55" customFormat="1" x14ac:dyDescent="0.2"/>
    <row r="577" s="55" customFormat="1" x14ac:dyDescent="0.2"/>
    <row r="578" s="55" customFormat="1" x14ac:dyDescent="0.2"/>
    <row r="579" s="55" customFormat="1" x14ac:dyDescent="0.2"/>
    <row r="580" s="55" customFormat="1" x14ac:dyDescent="0.2"/>
    <row r="581" s="55" customFormat="1" x14ac:dyDescent="0.2"/>
    <row r="582" s="55" customFormat="1" x14ac:dyDescent="0.2"/>
    <row r="583" s="55" customFormat="1" x14ac:dyDescent="0.2"/>
    <row r="584" s="55" customFormat="1" x14ac:dyDescent="0.2"/>
    <row r="585" s="55" customFormat="1" x14ac:dyDescent="0.2"/>
    <row r="586" s="55" customFormat="1" x14ac:dyDescent="0.2"/>
    <row r="587" s="55" customFormat="1" x14ac:dyDescent="0.2"/>
    <row r="588" s="55" customFormat="1" x14ac:dyDescent="0.2"/>
    <row r="589" s="55" customFormat="1" x14ac:dyDescent="0.2"/>
    <row r="590" s="55" customFormat="1" x14ac:dyDescent="0.2"/>
    <row r="591" s="55" customFormat="1" x14ac:dyDescent="0.2"/>
    <row r="592" s="55" customFormat="1" x14ac:dyDescent="0.2"/>
    <row r="593" s="55" customFormat="1" x14ac:dyDescent="0.2"/>
    <row r="594" s="55" customFormat="1" x14ac:dyDescent="0.2"/>
    <row r="595" s="55" customFormat="1" x14ac:dyDescent="0.2"/>
    <row r="596" s="55" customFormat="1" x14ac:dyDescent="0.2"/>
    <row r="597" s="55" customFormat="1" x14ac:dyDescent="0.2"/>
    <row r="598" s="55" customFormat="1" x14ac:dyDescent="0.2"/>
    <row r="599" s="55" customFormat="1" x14ac:dyDescent="0.2"/>
    <row r="600" s="55" customFormat="1" x14ac:dyDescent="0.2"/>
    <row r="601" s="55" customFormat="1" x14ac:dyDescent="0.2"/>
    <row r="602" s="55" customFormat="1" x14ac:dyDescent="0.2"/>
    <row r="603" s="55" customFormat="1" x14ac:dyDescent="0.2"/>
    <row r="604" s="55" customFormat="1" x14ac:dyDescent="0.2"/>
    <row r="605" s="55" customFormat="1" x14ac:dyDescent="0.2"/>
    <row r="606" s="55" customFormat="1" x14ac:dyDescent="0.2"/>
    <row r="607" s="55" customFormat="1" x14ac:dyDescent="0.2"/>
    <row r="608" s="55" customFormat="1" x14ac:dyDescent="0.2"/>
    <row r="609" s="55" customFormat="1" x14ac:dyDescent="0.2"/>
    <row r="610" s="55" customFormat="1" x14ac:dyDescent="0.2"/>
    <row r="611" s="55" customFormat="1" x14ac:dyDescent="0.2"/>
    <row r="612" s="55" customFormat="1" x14ac:dyDescent="0.2"/>
    <row r="613" s="55" customFormat="1" x14ac:dyDescent="0.2"/>
    <row r="614" s="55" customFormat="1" x14ac:dyDescent="0.2"/>
    <row r="615" s="55" customFormat="1" x14ac:dyDescent="0.2"/>
    <row r="616" s="55" customFormat="1" x14ac:dyDescent="0.2"/>
    <row r="617" s="55" customFormat="1" x14ac:dyDescent="0.2"/>
    <row r="618" s="55" customFormat="1" x14ac:dyDescent="0.2"/>
    <row r="619" s="55" customFormat="1" x14ac:dyDescent="0.2"/>
    <row r="620" s="55" customFormat="1" x14ac:dyDescent="0.2"/>
    <row r="621" s="55" customFormat="1" x14ac:dyDescent="0.2"/>
    <row r="622" s="55" customFormat="1" x14ac:dyDescent="0.2"/>
    <row r="623" s="55" customFormat="1" x14ac:dyDescent="0.2"/>
    <row r="624" s="55" customFormat="1" x14ac:dyDescent="0.2"/>
    <row r="625" s="55" customFormat="1" x14ac:dyDescent="0.2"/>
    <row r="626" s="55" customFormat="1" x14ac:dyDescent="0.2"/>
    <row r="627" s="55" customFormat="1" x14ac:dyDescent="0.2"/>
    <row r="628" s="55" customFormat="1" x14ac:dyDescent="0.2"/>
    <row r="629" s="55" customFormat="1" x14ac:dyDescent="0.2"/>
    <row r="630" s="55" customFormat="1" x14ac:dyDescent="0.2"/>
    <row r="631" s="55" customFormat="1" x14ac:dyDescent="0.2"/>
    <row r="632" s="55" customFormat="1" x14ac:dyDescent="0.2"/>
    <row r="633" s="55" customFormat="1" x14ac:dyDescent="0.2"/>
    <row r="634" s="55" customFormat="1" x14ac:dyDescent="0.2"/>
    <row r="635" s="55" customFormat="1" x14ac:dyDescent="0.2"/>
    <row r="636" s="55" customFormat="1" x14ac:dyDescent="0.2"/>
    <row r="637" s="55" customFormat="1" x14ac:dyDescent="0.2"/>
    <row r="638" s="55" customFormat="1" x14ac:dyDescent="0.2"/>
    <row r="639" s="55" customFormat="1" x14ac:dyDescent="0.2"/>
    <row r="640" s="55" customFormat="1" x14ac:dyDescent="0.2"/>
    <row r="641" s="55" customFormat="1" x14ac:dyDescent="0.2"/>
    <row r="642" s="55" customFormat="1" x14ac:dyDescent="0.2"/>
    <row r="643" s="55" customFormat="1" x14ac:dyDescent="0.2"/>
    <row r="644" s="55" customFormat="1" x14ac:dyDescent="0.2"/>
    <row r="645" s="55" customFormat="1" x14ac:dyDescent="0.2"/>
    <row r="646" s="55" customFormat="1" x14ac:dyDescent="0.2"/>
    <row r="647" s="55" customFormat="1" x14ac:dyDescent="0.2"/>
    <row r="648" s="55" customFormat="1" x14ac:dyDescent="0.2"/>
    <row r="649" s="55" customFormat="1" x14ac:dyDescent="0.2"/>
    <row r="650" s="55" customFormat="1" x14ac:dyDescent="0.2"/>
    <row r="651" s="55" customFormat="1" x14ac:dyDescent="0.2"/>
    <row r="652" s="55" customFormat="1" x14ac:dyDescent="0.2"/>
    <row r="653" s="55" customFormat="1" x14ac:dyDescent="0.2"/>
    <row r="654" s="55" customFormat="1" x14ac:dyDescent="0.2"/>
    <row r="655" s="55" customFormat="1" x14ac:dyDescent="0.2"/>
    <row r="656" s="55" customFormat="1" x14ac:dyDescent="0.2"/>
    <row r="657" s="55" customFormat="1" x14ac:dyDescent="0.2"/>
    <row r="658" s="55" customFormat="1" x14ac:dyDescent="0.2"/>
    <row r="659" s="55" customFormat="1" x14ac:dyDescent="0.2"/>
    <row r="660" s="55" customFormat="1" x14ac:dyDescent="0.2"/>
    <row r="661" s="55" customFormat="1" x14ac:dyDescent="0.2"/>
    <row r="662" s="55" customFormat="1" x14ac:dyDescent="0.2"/>
    <row r="663" s="55" customFormat="1" x14ac:dyDescent="0.2"/>
    <row r="664" s="55" customFormat="1" x14ac:dyDescent="0.2"/>
    <row r="665" s="55" customFormat="1" x14ac:dyDescent="0.2"/>
    <row r="666" s="55" customFormat="1" x14ac:dyDescent="0.2"/>
    <row r="667" s="55" customFormat="1" x14ac:dyDescent="0.2"/>
    <row r="668" s="55" customFormat="1" x14ac:dyDescent="0.2"/>
    <row r="669" s="55" customFormat="1" x14ac:dyDescent="0.2"/>
    <row r="670" s="55" customFormat="1" x14ac:dyDescent="0.2"/>
    <row r="671" s="55" customFormat="1" x14ac:dyDescent="0.2"/>
    <row r="672" s="55" customFormat="1" x14ac:dyDescent="0.2"/>
    <row r="673" s="55" customFormat="1" x14ac:dyDescent="0.2"/>
    <row r="674" s="55" customFormat="1" x14ac:dyDescent="0.2"/>
    <row r="675" s="55" customFormat="1" x14ac:dyDescent="0.2"/>
    <row r="676" s="55" customFormat="1" x14ac:dyDescent="0.2"/>
    <row r="677" s="55" customFormat="1" x14ac:dyDescent="0.2"/>
    <row r="678" s="55" customFormat="1" x14ac:dyDescent="0.2"/>
    <row r="679" s="55" customFormat="1" x14ac:dyDescent="0.2"/>
    <row r="680" s="55" customFormat="1" x14ac:dyDescent="0.2"/>
    <row r="681" s="55" customFormat="1" x14ac:dyDescent="0.2"/>
    <row r="682" s="55" customFormat="1" x14ac:dyDescent="0.2"/>
    <row r="683" s="55" customFormat="1" x14ac:dyDescent="0.2"/>
    <row r="684" s="55" customFormat="1" x14ac:dyDescent="0.2"/>
    <row r="685" s="55" customFormat="1" x14ac:dyDescent="0.2"/>
    <row r="686" s="55" customFormat="1" x14ac:dyDescent="0.2"/>
    <row r="687" s="55" customFormat="1" x14ac:dyDescent="0.2"/>
    <row r="688" s="55" customFormat="1" x14ac:dyDescent="0.2"/>
    <row r="689" s="55" customFormat="1" x14ac:dyDescent="0.2"/>
    <row r="690" s="55" customFormat="1" x14ac:dyDescent="0.2"/>
    <row r="691" s="55" customFormat="1" x14ac:dyDescent="0.2"/>
    <row r="692" s="55" customFormat="1" x14ac:dyDescent="0.2"/>
    <row r="693" s="55" customFormat="1" x14ac:dyDescent="0.2"/>
    <row r="694" s="55" customFormat="1" x14ac:dyDescent="0.2"/>
    <row r="695" s="55" customFormat="1" x14ac:dyDescent="0.2"/>
    <row r="696" s="55" customFormat="1" x14ac:dyDescent="0.2"/>
    <row r="697" s="55" customFormat="1" x14ac:dyDescent="0.2"/>
    <row r="698" s="55" customFormat="1" x14ac:dyDescent="0.2"/>
    <row r="699" s="55" customFormat="1" x14ac:dyDescent="0.2"/>
    <row r="700" s="55" customFormat="1" x14ac:dyDescent="0.2"/>
    <row r="701" s="55" customFormat="1" x14ac:dyDescent="0.2"/>
    <row r="702" s="55" customFormat="1" x14ac:dyDescent="0.2"/>
    <row r="703" s="55" customFormat="1" x14ac:dyDescent="0.2"/>
    <row r="704" s="55" customFormat="1" x14ac:dyDescent="0.2"/>
    <row r="705" s="55" customFormat="1" x14ac:dyDescent="0.2"/>
    <row r="706" s="55" customFormat="1" x14ac:dyDescent="0.2"/>
    <row r="707" s="55" customFormat="1" x14ac:dyDescent="0.2"/>
    <row r="708" s="55" customFormat="1" x14ac:dyDescent="0.2"/>
    <row r="709" s="55" customFormat="1" x14ac:dyDescent="0.2"/>
    <row r="710" s="55" customFormat="1" x14ac:dyDescent="0.2"/>
    <row r="711" s="55" customFormat="1" x14ac:dyDescent="0.2"/>
    <row r="712" s="55" customFormat="1" x14ac:dyDescent="0.2"/>
    <row r="713" s="55" customFormat="1" x14ac:dyDescent="0.2"/>
    <row r="714" s="55" customFormat="1" x14ac:dyDescent="0.2"/>
    <row r="715" s="55" customFormat="1" x14ac:dyDescent="0.2"/>
    <row r="716" s="55" customFormat="1" x14ac:dyDescent="0.2"/>
    <row r="717" s="55" customFormat="1" x14ac:dyDescent="0.2"/>
    <row r="718" s="55" customFormat="1" x14ac:dyDescent="0.2"/>
    <row r="719" s="55" customFormat="1" x14ac:dyDescent="0.2"/>
    <row r="720" s="55" customFormat="1" x14ac:dyDescent="0.2"/>
    <row r="721" s="55" customFormat="1" x14ac:dyDescent="0.2"/>
    <row r="722" s="55" customFormat="1" x14ac:dyDescent="0.2"/>
    <row r="723" s="55" customFormat="1" x14ac:dyDescent="0.2"/>
    <row r="724" s="55" customFormat="1" x14ac:dyDescent="0.2"/>
    <row r="725" s="55" customFormat="1" x14ac:dyDescent="0.2"/>
    <row r="726" s="55" customFormat="1" x14ac:dyDescent="0.2"/>
    <row r="727" s="55" customFormat="1" x14ac:dyDescent="0.2"/>
    <row r="728" s="55" customFormat="1" x14ac:dyDescent="0.2"/>
    <row r="729" s="55" customFormat="1" x14ac:dyDescent="0.2"/>
    <row r="730" s="55" customFormat="1" x14ac:dyDescent="0.2"/>
    <row r="731" s="55" customFormat="1" x14ac:dyDescent="0.2"/>
    <row r="732" s="55" customFormat="1" x14ac:dyDescent="0.2"/>
    <row r="733" s="55" customFormat="1" x14ac:dyDescent="0.2"/>
    <row r="734" s="55" customFormat="1" x14ac:dyDescent="0.2"/>
    <row r="735" s="55" customFormat="1" x14ac:dyDescent="0.2"/>
    <row r="736" s="55" customFormat="1" x14ac:dyDescent="0.2"/>
    <row r="737" s="55" customFormat="1" x14ac:dyDescent="0.2"/>
    <row r="738" s="55" customFormat="1" x14ac:dyDescent="0.2"/>
    <row r="739" s="55" customFormat="1" x14ac:dyDescent="0.2"/>
    <row r="740" s="55" customFormat="1" x14ac:dyDescent="0.2"/>
    <row r="741" s="55" customFormat="1" x14ac:dyDescent="0.2"/>
    <row r="742" s="55" customFormat="1" x14ac:dyDescent="0.2"/>
    <row r="743" s="55" customFormat="1" x14ac:dyDescent="0.2"/>
    <row r="744" s="55" customFormat="1" x14ac:dyDescent="0.2"/>
    <row r="745" s="55" customFormat="1" x14ac:dyDescent="0.2"/>
    <row r="746" s="55" customFormat="1" x14ac:dyDescent="0.2"/>
    <row r="747" s="55" customFormat="1" x14ac:dyDescent="0.2"/>
    <row r="748" s="55" customFormat="1" x14ac:dyDescent="0.2"/>
    <row r="749" s="55" customFormat="1" x14ac:dyDescent="0.2"/>
    <row r="750" s="55" customFormat="1" x14ac:dyDescent="0.2"/>
    <row r="751" s="55" customFormat="1" x14ac:dyDescent="0.2"/>
    <row r="752" s="55" customFormat="1" x14ac:dyDescent="0.2"/>
    <row r="753" s="55" customFormat="1" x14ac:dyDescent="0.2"/>
    <row r="754" s="55" customFormat="1" x14ac:dyDescent="0.2"/>
    <row r="755" s="55" customFormat="1" x14ac:dyDescent="0.2"/>
    <row r="756" s="55" customFormat="1" x14ac:dyDescent="0.2"/>
    <row r="757" s="55" customFormat="1" x14ac:dyDescent="0.2"/>
    <row r="758" s="55" customFormat="1" x14ac:dyDescent="0.2"/>
    <row r="759" s="55" customFormat="1" x14ac:dyDescent="0.2"/>
    <row r="760" s="55" customFormat="1" x14ac:dyDescent="0.2"/>
    <row r="761" s="55" customFormat="1" x14ac:dyDescent="0.2"/>
    <row r="762" s="55" customFormat="1" x14ac:dyDescent="0.2"/>
    <row r="763" s="55" customFormat="1" x14ac:dyDescent="0.2"/>
    <row r="764" s="55" customFormat="1" x14ac:dyDescent="0.2"/>
    <row r="765" s="55" customFormat="1" x14ac:dyDescent="0.2"/>
    <row r="766" s="55" customFormat="1" x14ac:dyDescent="0.2"/>
    <row r="767" s="55" customFormat="1" x14ac:dyDescent="0.2"/>
    <row r="768" s="55" customFormat="1" x14ac:dyDescent="0.2"/>
    <row r="769" s="55" customFormat="1" x14ac:dyDescent="0.2"/>
    <row r="770" s="55" customFormat="1" x14ac:dyDescent="0.2"/>
    <row r="771" s="55" customFormat="1" x14ac:dyDescent="0.2"/>
    <row r="772" s="55" customFormat="1" x14ac:dyDescent="0.2"/>
    <row r="773" s="55" customFormat="1" x14ac:dyDescent="0.2"/>
    <row r="774" s="55" customFormat="1" x14ac:dyDescent="0.2"/>
    <row r="775" s="55" customFormat="1" x14ac:dyDescent="0.2"/>
    <row r="776" s="55" customFormat="1" x14ac:dyDescent="0.2"/>
    <row r="777" s="55" customFormat="1" x14ac:dyDescent="0.2"/>
    <row r="778" s="55" customFormat="1" x14ac:dyDescent="0.2"/>
    <row r="779" s="55" customFormat="1" x14ac:dyDescent="0.2"/>
    <row r="780" s="55" customFormat="1" x14ac:dyDescent="0.2"/>
    <row r="781" s="55" customFormat="1" x14ac:dyDescent="0.2"/>
    <row r="782" s="55" customFormat="1" x14ac:dyDescent="0.2"/>
    <row r="783" s="55" customFormat="1" x14ac:dyDescent="0.2"/>
    <row r="784" s="55" customFormat="1" x14ac:dyDescent="0.2"/>
    <row r="785" s="55" customFormat="1" x14ac:dyDescent="0.2"/>
    <row r="786" s="55" customFormat="1" x14ac:dyDescent="0.2"/>
    <row r="787" s="55" customFormat="1" x14ac:dyDescent="0.2"/>
    <row r="788" s="55" customFormat="1" x14ac:dyDescent="0.2"/>
    <row r="789" s="55" customFormat="1" x14ac:dyDescent="0.2"/>
    <row r="790" s="55" customFormat="1" x14ac:dyDescent="0.2"/>
    <row r="791" s="55" customFormat="1" x14ac:dyDescent="0.2"/>
    <row r="792" s="55" customFormat="1" x14ac:dyDescent="0.2"/>
    <row r="793" s="55" customFormat="1" x14ac:dyDescent="0.2"/>
    <row r="794" s="55" customFormat="1" x14ac:dyDescent="0.2"/>
    <row r="795" s="55" customFormat="1" x14ac:dyDescent="0.2"/>
    <row r="796" s="55" customFormat="1" x14ac:dyDescent="0.2"/>
    <row r="797" s="55" customFormat="1" x14ac:dyDescent="0.2"/>
    <row r="798" s="55" customFormat="1" x14ac:dyDescent="0.2"/>
    <row r="799" s="55" customFormat="1" x14ac:dyDescent="0.2"/>
    <row r="800" s="55" customFormat="1" x14ac:dyDescent="0.2"/>
    <row r="801" s="55" customFormat="1" x14ac:dyDescent="0.2"/>
    <row r="802" s="55" customFormat="1" x14ac:dyDescent="0.2"/>
    <row r="803" s="55" customFormat="1" x14ac:dyDescent="0.2"/>
    <row r="804" s="55" customFormat="1" x14ac:dyDescent="0.2"/>
    <row r="805" s="55" customFormat="1" x14ac:dyDescent="0.2"/>
    <row r="806" s="55" customFormat="1" x14ac:dyDescent="0.2"/>
    <row r="807" s="55" customFormat="1" x14ac:dyDescent="0.2"/>
    <row r="808" s="55" customFormat="1" x14ac:dyDescent="0.2"/>
    <row r="809" s="55" customFormat="1" x14ac:dyDescent="0.2"/>
    <row r="810" s="55" customFormat="1" x14ac:dyDescent="0.2"/>
    <row r="811" s="55" customFormat="1" x14ac:dyDescent="0.2"/>
    <row r="812" s="55" customFormat="1" x14ac:dyDescent="0.2"/>
    <row r="813" s="55" customFormat="1" x14ac:dyDescent="0.2"/>
    <row r="814" s="55" customFormat="1" x14ac:dyDescent="0.2"/>
    <row r="815" s="55" customFormat="1" x14ac:dyDescent="0.2"/>
    <row r="816" s="55" customFormat="1" x14ac:dyDescent="0.2"/>
    <row r="817" s="55" customFormat="1" x14ac:dyDescent="0.2"/>
    <row r="818" s="55" customFormat="1" x14ac:dyDescent="0.2"/>
    <row r="819" s="55" customFormat="1" x14ac:dyDescent="0.2"/>
    <row r="820" s="55" customFormat="1" x14ac:dyDescent="0.2"/>
    <row r="821" s="55" customFormat="1" x14ac:dyDescent="0.2"/>
    <row r="822" s="55" customFormat="1" x14ac:dyDescent="0.2"/>
    <row r="823" s="55" customFormat="1" x14ac:dyDescent="0.2"/>
    <row r="824" s="55" customFormat="1" x14ac:dyDescent="0.2"/>
    <row r="825" s="55" customFormat="1" x14ac:dyDescent="0.2"/>
    <row r="826" s="55" customFormat="1" x14ac:dyDescent="0.2"/>
    <row r="827" s="55" customFormat="1" x14ac:dyDescent="0.2"/>
    <row r="828" s="55" customFormat="1" x14ac:dyDescent="0.2"/>
    <row r="829" s="55" customFormat="1" x14ac:dyDescent="0.2"/>
    <row r="830" s="55" customFormat="1" x14ac:dyDescent="0.2"/>
    <row r="831" s="55" customFormat="1" x14ac:dyDescent="0.2"/>
    <row r="832" s="55" customFormat="1" x14ac:dyDescent="0.2"/>
    <row r="833" s="55" customFormat="1" x14ac:dyDescent="0.2"/>
    <row r="834" s="55" customFormat="1" x14ac:dyDescent="0.2"/>
    <row r="835" s="55" customFormat="1" x14ac:dyDescent="0.2"/>
    <row r="836" s="55" customFormat="1" x14ac:dyDescent="0.2"/>
    <row r="837" s="55" customFormat="1" x14ac:dyDescent="0.2"/>
    <row r="838" s="55" customFormat="1" x14ac:dyDescent="0.2"/>
    <row r="839" s="55" customFormat="1" x14ac:dyDescent="0.2"/>
    <row r="840" s="55" customFormat="1" x14ac:dyDescent="0.2"/>
    <row r="841" s="55" customFormat="1" x14ac:dyDescent="0.2"/>
    <row r="842" s="55" customFormat="1" x14ac:dyDescent="0.2"/>
    <row r="843" s="55" customFormat="1" x14ac:dyDescent="0.2"/>
    <row r="844" s="55" customFormat="1" x14ac:dyDescent="0.2"/>
    <row r="845" s="55" customFormat="1" x14ac:dyDescent="0.2"/>
    <row r="846" s="55" customFormat="1" x14ac:dyDescent="0.2"/>
    <row r="847" s="55" customFormat="1" x14ac:dyDescent="0.2"/>
    <row r="848" s="55" customFormat="1" x14ac:dyDescent="0.2"/>
    <row r="849" s="55" customFormat="1" x14ac:dyDescent="0.2"/>
    <row r="850" s="55" customFormat="1" x14ac:dyDescent="0.2"/>
    <row r="851" s="55" customFormat="1" x14ac:dyDescent="0.2"/>
    <row r="852" s="55" customFormat="1" x14ac:dyDescent="0.2"/>
    <row r="853" s="55" customFormat="1" x14ac:dyDescent="0.2"/>
    <row r="854" s="55" customFormat="1" x14ac:dyDescent="0.2"/>
    <row r="855" s="55" customFormat="1" x14ac:dyDescent="0.2"/>
    <row r="856" s="55" customFormat="1" x14ac:dyDescent="0.2"/>
    <row r="857" s="55" customFormat="1" x14ac:dyDescent="0.2"/>
    <row r="858" s="55" customFormat="1" x14ac:dyDescent="0.2"/>
    <row r="859" s="55" customFormat="1" x14ac:dyDescent="0.2"/>
    <row r="860" s="55" customFormat="1" x14ac:dyDescent="0.2"/>
    <row r="861" s="55" customFormat="1" x14ac:dyDescent="0.2"/>
    <row r="862" s="55" customFormat="1" x14ac:dyDescent="0.2"/>
    <row r="863" s="55" customFormat="1" x14ac:dyDescent="0.2"/>
    <row r="864" s="55" customFormat="1" x14ac:dyDescent="0.2"/>
    <row r="865" s="55" customFormat="1" x14ac:dyDescent="0.2"/>
    <row r="866" s="55" customFormat="1" x14ac:dyDescent="0.2"/>
    <row r="867" s="55" customFormat="1" x14ac:dyDescent="0.2"/>
    <row r="868" s="55" customFormat="1" x14ac:dyDescent="0.2"/>
    <row r="869" s="55" customFormat="1" x14ac:dyDescent="0.2"/>
    <row r="870" s="55" customFormat="1" x14ac:dyDescent="0.2"/>
    <row r="871" s="55" customFormat="1" x14ac:dyDescent="0.2"/>
    <row r="872" s="55" customFormat="1" x14ac:dyDescent="0.2"/>
    <row r="873" s="55" customFormat="1" x14ac:dyDescent="0.2"/>
    <row r="874" s="55" customFormat="1" x14ac:dyDescent="0.2"/>
    <row r="875" s="55" customFormat="1" x14ac:dyDescent="0.2"/>
    <row r="876" s="55" customFormat="1" x14ac:dyDescent="0.2"/>
    <row r="877" s="55" customFormat="1" x14ac:dyDescent="0.2"/>
    <row r="878" s="55" customFormat="1" x14ac:dyDescent="0.2"/>
    <row r="879" s="55" customFormat="1" x14ac:dyDescent="0.2"/>
    <row r="880" s="55" customFormat="1" x14ac:dyDescent="0.2"/>
    <row r="881" s="55" customFormat="1" x14ac:dyDescent="0.2"/>
    <row r="882" s="55" customFormat="1" x14ac:dyDescent="0.2"/>
    <row r="883" s="55" customFormat="1" x14ac:dyDescent="0.2"/>
    <row r="884" s="55" customFormat="1" x14ac:dyDescent="0.2"/>
    <row r="885" s="55" customFormat="1" x14ac:dyDescent="0.2"/>
    <row r="886" s="55" customFormat="1" x14ac:dyDescent="0.2"/>
    <row r="887" s="55" customFormat="1" x14ac:dyDescent="0.2"/>
    <row r="888" s="55" customFormat="1" x14ac:dyDescent="0.2"/>
    <row r="889" s="55" customFormat="1" x14ac:dyDescent="0.2"/>
    <row r="890" s="55" customFormat="1" x14ac:dyDescent="0.2"/>
    <row r="891" s="55" customFormat="1" x14ac:dyDescent="0.2"/>
    <row r="892" s="55" customFormat="1" x14ac:dyDescent="0.2"/>
    <row r="893" s="55" customFormat="1" x14ac:dyDescent="0.2"/>
    <row r="894" s="55" customFormat="1" x14ac:dyDescent="0.2"/>
    <row r="895" s="55" customFormat="1" x14ac:dyDescent="0.2"/>
    <row r="896" s="55" customFormat="1" x14ac:dyDescent="0.2"/>
    <row r="897" s="55" customFormat="1" x14ac:dyDescent="0.2"/>
    <row r="898" s="55" customFormat="1" x14ac:dyDescent="0.2"/>
    <row r="899" s="55" customFormat="1" x14ac:dyDescent="0.2"/>
    <row r="900" s="55" customFormat="1" x14ac:dyDescent="0.2"/>
    <row r="901" s="55" customFormat="1" x14ac:dyDescent="0.2"/>
    <row r="902" s="55" customFormat="1" x14ac:dyDescent="0.2"/>
    <row r="903" s="55" customFormat="1" x14ac:dyDescent="0.2"/>
    <row r="904" s="55" customFormat="1" x14ac:dyDescent="0.2"/>
    <row r="905" s="55" customFormat="1" x14ac:dyDescent="0.2"/>
    <row r="906" s="55" customFormat="1" x14ac:dyDescent="0.2"/>
    <row r="907" s="55" customFormat="1" x14ac:dyDescent="0.2"/>
    <row r="908" s="55" customFormat="1" x14ac:dyDescent="0.2"/>
    <row r="909" s="55" customFormat="1" x14ac:dyDescent="0.2"/>
    <row r="910" s="55" customFormat="1" x14ac:dyDescent="0.2"/>
    <row r="911" s="55" customFormat="1" x14ac:dyDescent="0.2"/>
    <row r="912" s="55" customFormat="1" x14ac:dyDescent="0.2"/>
    <row r="913" s="55" customFormat="1" x14ac:dyDescent="0.2"/>
    <row r="914" s="55" customFormat="1" x14ac:dyDescent="0.2"/>
    <row r="915" s="55" customFormat="1" x14ac:dyDescent="0.2"/>
    <row r="916" s="55" customFormat="1" x14ac:dyDescent="0.2"/>
    <row r="917" s="55" customFormat="1" x14ac:dyDescent="0.2"/>
    <row r="918" s="55" customFormat="1" x14ac:dyDescent="0.2"/>
    <row r="919" s="55" customFormat="1" x14ac:dyDescent="0.2"/>
    <row r="920" s="55" customFormat="1" x14ac:dyDescent="0.2"/>
    <row r="921" s="55" customFormat="1" x14ac:dyDescent="0.2"/>
    <row r="922" s="55" customFormat="1" x14ac:dyDescent="0.2"/>
    <row r="923" s="55" customFormat="1" x14ac:dyDescent="0.2"/>
    <row r="924" s="55" customFormat="1" x14ac:dyDescent="0.2"/>
    <row r="925" s="55" customFormat="1" x14ac:dyDescent="0.2"/>
    <row r="926" s="55" customFormat="1" x14ac:dyDescent="0.2"/>
    <row r="927" s="55" customFormat="1" x14ac:dyDescent="0.2"/>
    <row r="928" s="55" customFormat="1" x14ac:dyDescent="0.2"/>
    <row r="929" s="55" customFormat="1" x14ac:dyDescent="0.2"/>
    <row r="930" s="55" customFormat="1" x14ac:dyDescent="0.2"/>
    <row r="931" s="55" customFormat="1" x14ac:dyDescent="0.2"/>
    <row r="932" s="55" customFormat="1" x14ac:dyDescent="0.2"/>
    <row r="933" s="55" customFormat="1" x14ac:dyDescent="0.2"/>
    <row r="934" s="55" customFormat="1" x14ac:dyDescent="0.2"/>
    <row r="935" s="55" customFormat="1" x14ac:dyDescent="0.2"/>
    <row r="936" s="55" customFormat="1" x14ac:dyDescent="0.2"/>
    <row r="937" s="55" customFormat="1" x14ac:dyDescent="0.2"/>
    <row r="938" s="55" customFormat="1" x14ac:dyDescent="0.2"/>
    <row r="939" s="55" customFormat="1" x14ac:dyDescent="0.2"/>
    <row r="940" s="55" customFormat="1" x14ac:dyDescent="0.2"/>
    <row r="941" s="55" customFormat="1" x14ac:dyDescent="0.2"/>
    <row r="942" s="55" customFormat="1" x14ac:dyDescent="0.2"/>
    <row r="943" s="55" customFormat="1" x14ac:dyDescent="0.2"/>
    <row r="944" s="55" customFormat="1" x14ac:dyDescent="0.2"/>
    <row r="945" s="55" customFormat="1" x14ac:dyDescent="0.2"/>
    <row r="946" s="55" customFormat="1" x14ac:dyDescent="0.2"/>
    <row r="947" s="55" customFormat="1" x14ac:dyDescent="0.2"/>
    <row r="948" s="55" customFormat="1" x14ac:dyDescent="0.2"/>
    <row r="949" s="55" customFormat="1" x14ac:dyDescent="0.2"/>
    <row r="950" s="55" customFormat="1" x14ac:dyDescent="0.2"/>
    <row r="951" s="55" customFormat="1" x14ac:dyDescent="0.2"/>
    <row r="952" s="55" customFormat="1" x14ac:dyDescent="0.2"/>
    <row r="953" s="55" customFormat="1" x14ac:dyDescent="0.2"/>
    <row r="954" s="55" customFormat="1" x14ac:dyDescent="0.2"/>
    <row r="955" s="55" customFormat="1" x14ac:dyDescent="0.2"/>
    <row r="956" s="55" customFormat="1" x14ac:dyDescent="0.2"/>
    <row r="957" s="55" customFormat="1" x14ac:dyDescent="0.2"/>
    <row r="958" s="55" customFormat="1" x14ac:dyDescent="0.2"/>
    <row r="959" s="55" customFormat="1" x14ac:dyDescent="0.2"/>
    <row r="960" s="55" customFormat="1" x14ac:dyDescent="0.2"/>
    <row r="961" s="55" customFormat="1" x14ac:dyDescent="0.2"/>
    <row r="962" s="55" customFormat="1" x14ac:dyDescent="0.2"/>
    <row r="963" s="55" customFormat="1" x14ac:dyDescent="0.2"/>
    <row r="964" s="55" customFormat="1" x14ac:dyDescent="0.2"/>
    <row r="965" s="55" customFormat="1" x14ac:dyDescent="0.2"/>
    <row r="966" s="55" customFormat="1" x14ac:dyDescent="0.2"/>
    <row r="967" s="55" customFormat="1" x14ac:dyDescent="0.2"/>
    <row r="968" s="55" customFormat="1" x14ac:dyDescent="0.2"/>
    <row r="969" s="55" customFormat="1" x14ac:dyDescent="0.2"/>
    <row r="970" s="55" customFormat="1" x14ac:dyDescent="0.2"/>
    <row r="971" s="55" customFormat="1" x14ac:dyDescent="0.2"/>
    <row r="972" s="55" customFormat="1" x14ac:dyDescent="0.2"/>
    <row r="973" s="55" customFormat="1" x14ac:dyDescent="0.2"/>
    <row r="974" s="55" customFormat="1" x14ac:dyDescent="0.2"/>
    <row r="975" s="55" customFormat="1" x14ac:dyDescent="0.2"/>
    <row r="976" s="55" customFormat="1" x14ac:dyDescent="0.2"/>
    <row r="977" s="55" customFormat="1" x14ac:dyDescent="0.2"/>
    <row r="978" s="55" customFormat="1" x14ac:dyDescent="0.2"/>
    <row r="979" s="55" customFormat="1" x14ac:dyDescent="0.2"/>
    <row r="980" s="55" customFormat="1" x14ac:dyDescent="0.2"/>
    <row r="981" s="55" customFormat="1" x14ac:dyDescent="0.2"/>
    <row r="982" s="55" customFormat="1" x14ac:dyDescent="0.2"/>
    <row r="983" s="55" customFormat="1" x14ac:dyDescent="0.2"/>
    <row r="984" s="55" customFormat="1" x14ac:dyDescent="0.2"/>
    <row r="985" s="55" customFormat="1" x14ac:dyDescent="0.2"/>
    <row r="986" s="55" customFormat="1" x14ac:dyDescent="0.2"/>
    <row r="987" s="55" customFormat="1" x14ac:dyDescent="0.2"/>
    <row r="988" s="55" customFormat="1" x14ac:dyDescent="0.2"/>
    <row r="989" s="55" customFormat="1" x14ac:dyDescent="0.2"/>
    <row r="990" s="55" customFormat="1" x14ac:dyDescent="0.2"/>
    <row r="991" s="55" customFormat="1" x14ac:dyDescent="0.2"/>
    <row r="992" s="55" customFormat="1" x14ac:dyDescent="0.2"/>
    <row r="993" s="55" customFormat="1" x14ac:dyDescent="0.2"/>
    <row r="994" s="55" customFormat="1" x14ac:dyDescent="0.2"/>
    <row r="995" s="55" customFormat="1" x14ac:dyDescent="0.2"/>
    <row r="996" s="55" customFormat="1" x14ac:dyDescent="0.2"/>
    <row r="997" s="55" customFormat="1" x14ac:dyDescent="0.2"/>
    <row r="998" s="55" customFormat="1" x14ac:dyDescent="0.2"/>
    <row r="999" s="55" customFormat="1" x14ac:dyDescent="0.2"/>
    <row r="1000" s="55" customFormat="1" x14ac:dyDescent="0.2"/>
    <row r="1001" s="55" customFormat="1" x14ac:dyDescent="0.2"/>
    <row r="1002" s="55" customFormat="1" x14ac:dyDescent="0.2"/>
    <row r="1003" s="55" customFormat="1" x14ac:dyDescent="0.2"/>
    <row r="1004" s="55" customFormat="1" x14ac:dyDescent="0.2"/>
    <row r="1005" s="55" customFormat="1" x14ac:dyDescent="0.2"/>
    <row r="1006" s="55" customFormat="1" x14ac:dyDescent="0.2"/>
    <row r="1007" s="55" customFormat="1" x14ac:dyDescent="0.2"/>
    <row r="1008" s="55" customFormat="1" x14ac:dyDescent="0.2"/>
    <row r="1009" s="55" customFormat="1" x14ac:dyDescent="0.2"/>
    <row r="1010" s="55" customFormat="1" x14ac:dyDescent="0.2"/>
    <row r="1011" s="55" customFormat="1" x14ac:dyDescent="0.2"/>
    <row r="1012" s="55" customFormat="1" x14ac:dyDescent="0.2"/>
    <row r="1013" s="55" customFormat="1" x14ac:dyDescent="0.2"/>
    <row r="1014" s="55" customFormat="1" x14ac:dyDescent="0.2"/>
    <row r="1015" s="55" customFormat="1" x14ac:dyDescent="0.2"/>
    <row r="1016" s="55" customFormat="1" x14ac:dyDescent="0.2"/>
    <row r="1017" s="55" customFormat="1" x14ac:dyDescent="0.2"/>
    <row r="1018" s="55" customFormat="1" x14ac:dyDescent="0.2"/>
    <row r="1019" s="55" customFormat="1" x14ac:dyDescent="0.2"/>
    <row r="1020" s="55" customFormat="1" x14ac:dyDescent="0.2"/>
    <row r="1021" s="55" customFormat="1" x14ac:dyDescent="0.2"/>
    <row r="1022" s="55" customFormat="1" x14ac:dyDescent="0.2"/>
    <row r="1023" s="55" customFormat="1" x14ac:dyDescent="0.2"/>
    <row r="1024" s="55" customFormat="1" x14ac:dyDescent="0.2"/>
    <row r="1025" s="55" customFormat="1" x14ac:dyDescent="0.2"/>
    <row r="1026" s="55" customFormat="1" x14ac:dyDescent="0.2"/>
    <row r="1027" s="55" customFormat="1" x14ac:dyDescent="0.2"/>
    <row r="1028" s="55" customFormat="1" x14ac:dyDescent="0.2"/>
    <row r="1029" s="55" customFormat="1" x14ac:dyDescent="0.2"/>
    <row r="1030" s="55" customFormat="1" x14ac:dyDescent="0.2"/>
    <row r="1031" s="55" customFormat="1" x14ac:dyDescent="0.2"/>
    <row r="1032" s="55" customFormat="1" x14ac:dyDescent="0.2"/>
    <row r="1033" s="55" customFormat="1" x14ac:dyDescent="0.2"/>
    <row r="1034" s="55" customFormat="1" x14ac:dyDescent="0.2"/>
    <row r="1035" s="55" customFormat="1" x14ac:dyDescent="0.2"/>
    <row r="1036" s="55" customFormat="1" x14ac:dyDescent="0.2"/>
    <row r="1037" s="55" customFormat="1" x14ac:dyDescent="0.2"/>
    <row r="1038" s="55" customFormat="1" x14ac:dyDescent="0.2"/>
    <row r="1039" s="55" customFormat="1" x14ac:dyDescent="0.2"/>
    <row r="1040" s="55" customFormat="1" x14ac:dyDescent="0.2"/>
    <row r="1041" s="55" customFormat="1" x14ac:dyDescent="0.2"/>
    <row r="1042" s="55" customFormat="1" x14ac:dyDescent="0.2"/>
    <row r="1043" s="55" customFormat="1" x14ac:dyDescent="0.2"/>
    <row r="1044" s="55" customFormat="1" x14ac:dyDescent="0.2"/>
    <row r="1045" s="55" customFormat="1" x14ac:dyDescent="0.2"/>
    <row r="1046" s="55" customFormat="1" x14ac:dyDescent="0.2"/>
    <row r="1047" s="55" customFormat="1" x14ac:dyDescent="0.2"/>
    <row r="1048" s="55" customFormat="1" x14ac:dyDescent="0.2"/>
    <row r="1049" s="55" customFormat="1" x14ac:dyDescent="0.2"/>
    <row r="1050" s="55" customFormat="1" x14ac:dyDescent="0.2"/>
    <row r="1051" s="55" customFormat="1" x14ac:dyDescent="0.2"/>
    <row r="1052" s="55" customFormat="1" x14ac:dyDescent="0.2"/>
    <row r="1053" s="55" customFormat="1" x14ac:dyDescent="0.2"/>
    <row r="1054" s="55" customFormat="1" x14ac:dyDescent="0.2"/>
    <row r="1055" s="55" customFormat="1" x14ac:dyDescent="0.2"/>
    <row r="1056" s="55" customFormat="1" x14ac:dyDescent="0.2"/>
    <row r="1057" s="55" customFormat="1" x14ac:dyDescent="0.2"/>
    <row r="1058" s="55" customFormat="1" x14ac:dyDescent="0.2"/>
    <row r="1059" s="55" customFormat="1" x14ac:dyDescent="0.2"/>
    <row r="1060" s="55" customFormat="1" x14ac:dyDescent="0.2"/>
    <row r="1061" s="55" customFormat="1" x14ac:dyDescent="0.2"/>
    <row r="1062" s="55" customFormat="1" x14ac:dyDescent="0.2"/>
    <row r="1063" s="55" customFormat="1" x14ac:dyDescent="0.2"/>
    <row r="1064" s="55" customFormat="1" x14ac:dyDescent="0.2"/>
    <row r="1065" s="55" customFormat="1" x14ac:dyDescent="0.2"/>
    <row r="1066" s="55" customFormat="1" x14ac:dyDescent="0.2"/>
    <row r="1067" s="55" customFormat="1" x14ac:dyDescent="0.2"/>
    <row r="1068" s="55" customFormat="1" x14ac:dyDescent="0.2"/>
    <row r="1069" s="55" customFormat="1" x14ac:dyDescent="0.2"/>
    <row r="1070" s="55" customFormat="1" x14ac:dyDescent="0.2"/>
    <row r="1071" s="55" customFormat="1" x14ac:dyDescent="0.2"/>
    <row r="1072" s="55" customFormat="1" x14ac:dyDescent="0.2"/>
    <row r="1073" s="55" customFormat="1" x14ac:dyDescent="0.2"/>
    <row r="1074" s="55" customFormat="1" x14ac:dyDescent="0.2"/>
    <row r="1075" s="55" customFormat="1" x14ac:dyDescent="0.2"/>
    <row r="1076" s="55" customFormat="1" x14ac:dyDescent="0.2"/>
    <row r="1077" s="55" customFormat="1" x14ac:dyDescent="0.2"/>
    <row r="1078" s="55" customFormat="1" x14ac:dyDescent="0.2"/>
    <row r="1079" s="55" customFormat="1" x14ac:dyDescent="0.2"/>
    <row r="1080" s="55" customFormat="1" x14ac:dyDescent="0.2"/>
    <row r="1081" s="55" customFormat="1" x14ac:dyDescent="0.2"/>
    <row r="1082" s="55" customFormat="1" x14ac:dyDescent="0.2"/>
    <row r="1083" s="55" customFormat="1" x14ac:dyDescent="0.2"/>
    <row r="1084" s="55" customFormat="1" x14ac:dyDescent="0.2"/>
    <row r="1085" s="55" customFormat="1" x14ac:dyDescent="0.2"/>
    <row r="1086" s="55" customFormat="1" x14ac:dyDescent="0.2"/>
    <row r="1087" s="55" customFormat="1" x14ac:dyDescent="0.2"/>
    <row r="1088" s="55" customFormat="1" x14ac:dyDescent="0.2"/>
    <row r="1089" s="55" customFormat="1" x14ac:dyDescent="0.2"/>
    <row r="1090" s="55" customFormat="1" x14ac:dyDescent="0.2"/>
    <row r="1091" s="55" customFormat="1" x14ac:dyDescent="0.2"/>
    <row r="1092" s="55" customFormat="1" x14ac:dyDescent="0.2"/>
    <row r="1093" s="55" customFormat="1" x14ac:dyDescent="0.2"/>
    <row r="1094" s="55" customFormat="1" x14ac:dyDescent="0.2"/>
    <row r="1095" s="55" customFormat="1" x14ac:dyDescent="0.2"/>
    <row r="1096" s="55" customFormat="1" x14ac:dyDescent="0.2"/>
    <row r="1097" s="55" customFormat="1" x14ac:dyDescent="0.2"/>
    <row r="1098" s="55" customFormat="1" x14ac:dyDescent="0.2"/>
    <row r="1099" s="55" customFormat="1" x14ac:dyDescent="0.2"/>
    <row r="1100" s="55" customFormat="1" x14ac:dyDescent="0.2"/>
    <row r="1101" s="55" customFormat="1" x14ac:dyDescent="0.2"/>
    <row r="1102" s="55" customFormat="1" x14ac:dyDescent="0.2"/>
    <row r="1103" s="55" customFormat="1" x14ac:dyDescent="0.2"/>
    <row r="1104" s="55" customFormat="1" x14ac:dyDescent="0.2"/>
    <row r="1105" s="55" customFormat="1" x14ac:dyDescent="0.2"/>
    <row r="1106" s="55" customFormat="1" x14ac:dyDescent="0.2"/>
    <row r="1107" s="55" customFormat="1" x14ac:dyDescent="0.2"/>
    <row r="1108" s="55" customFormat="1" x14ac:dyDescent="0.2"/>
    <row r="1109" s="55" customFormat="1" x14ac:dyDescent="0.2"/>
    <row r="1110" s="55" customFormat="1" x14ac:dyDescent="0.2"/>
    <row r="1111" s="55" customFormat="1" x14ac:dyDescent="0.2"/>
    <row r="1112" s="55" customFormat="1" x14ac:dyDescent="0.2"/>
    <row r="1113" s="55" customFormat="1" x14ac:dyDescent="0.2"/>
    <row r="1114" s="55" customFormat="1" x14ac:dyDescent="0.2"/>
    <row r="1115" s="55" customFormat="1" x14ac:dyDescent="0.2"/>
    <row r="1116" s="55" customFormat="1" x14ac:dyDescent="0.2"/>
    <row r="1117" s="55" customFormat="1" x14ac:dyDescent="0.2"/>
    <row r="1118" s="55" customFormat="1" x14ac:dyDescent="0.2"/>
    <row r="1119" s="55" customFormat="1" x14ac:dyDescent="0.2"/>
    <row r="1120" s="55" customFormat="1" x14ac:dyDescent="0.2"/>
    <row r="1121" s="55" customFormat="1" x14ac:dyDescent="0.2"/>
    <row r="1122" s="55" customFormat="1" x14ac:dyDescent="0.2"/>
    <row r="1123" s="55" customFormat="1" x14ac:dyDescent="0.2"/>
    <row r="1124" s="55" customFormat="1" x14ac:dyDescent="0.2"/>
    <row r="1125" s="55" customFormat="1" x14ac:dyDescent="0.2"/>
    <row r="1126" s="55" customFormat="1" x14ac:dyDescent="0.2"/>
    <row r="1127" s="55" customFormat="1" x14ac:dyDescent="0.2"/>
    <row r="1128" s="55" customFormat="1" x14ac:dyDescent="0.2"/>
    <row r="1129" s="55" customFormat="1" x14ac:dyDescent="0.2"/>
    <row r="1130" s="55" customFormat="1" x14ac:dyDescent="0.2"/>
    <row r="1131" s="55" customFormat="1" x14ac:dyDescent="0.2"/>
    <row r="1132" s="55" customFormat="1" x14ac:dyDescent="0.2"/>
    <row r="1133" s="55" customFormat="1" x14ac:dyDescent="0.2"/>
    <row r="1134" s="55" customFormat="1" x14ac:dyDescent="0.2"/>
    <row r="1135" s="55" customFormat="1" x14ac:dyDescent="0.2"/>
    <row r="1136" s="55" customFormat="1" x14ac:dyDescent="0.2"/>
    <row r="1137" s="55" customFormat="1" x14ac:dyDescent="0.2"/>
    <row r="1138" s="55" customFormat="1" x14ac:dyDescent="0.2"/>
    <row r="1139" s="55" customFormat="1" x14ac:dyDescent="0.2"/>
    <row r="1140" s="55" customFormat="1" x14ac:dyDescent="0.2"/>
    <row r="1141" s="55" customFormat="1" x14ac:dyDescent="0.2"/>
    <row r="1142" s="55" customFormat="1" x14ac:dyDescent="0.2"/>
    <row r="1143" s="55" customFormat="1" x14ac:dyDescent="0.2"/>
    <row r="1144" s="55" customFormat="1" x14ac:dyDescent="0.2"/>
    <row r="1145" s="55" customFormat="1" x14ac:dyDescent="0.2"/>
    <row r="1146" s="55" customFormat="1" x14ac:dyDescent="0.2"/>
    <row r="1147" s="55" customFormat="1" x14ac:dyDescent="0.2"/>
    <row r="1148" s="55" customFormat="1" x14ac:dyDescent="0.2"/>
    <row r="1149" s="55" customFormat="1" x14ac:dyDescent="0.2"/>
    <row r="1150" s="55" customFormat="1" x14ac:dyDescent="0.2"/>
    <row r="1151" s="55" customFormat="1" x14ac:dyDescent="0.2"/>
    <row r="1152" s="55" customFormat="1" x14ac:dyDescent="0.2"/>
    <row r="1153" spans="33:33" s="55" customFormat="1" x14ac:dyDescent="0.2"/>
    <row r="1154" spans="33:33" s="55" customFormat="1" x14ac:dyDescent="0.2"/>
    <row r="1155" spans="33:33" s="55" customFormat="1" x14ac:dyDescent="0.2"/>
    <row r="1156" spans="33:33" s="55" customFormat="1" x14ac:dyDescent="0.2"/>
    <row r="1157" spans="33:33" s="55" customFormat="1" x14ac:dyDescent="0.2"/>
    <row r="1158" spans="33:33" s="55" customFormat="1" x14ac:dyDescent="0.2"/>
    <row r="1159" spans="33:33" s="55" customFormat="1" x14ac:dyDescent="0.2"/>
    <row r="1160" spans="33:33" s="55" customFormat="1" x14ac:dyDescent="0.2"/>
    <row r="1161" spans="33:33" s="55" customFormat="1" x14ac:dyDescent="0.2"/>
    <row r="1162" spans="33:33" s="55" customFormat="1" x14ac:dyDescent="0.2"/>
    <row r="1163" spans="33:33" s="55" customFormat="1" x14ac:dyDescent="0.2">
      <c r="AG1163" s="1"/>
    </row>
    <row r="1164" spans="33:33" s="55" customFormat="1" x14ac:dyDescent="0.2">
      <c r="AG1164" s="1"/>
    </row>
    <row r="1165" spans="33:33" s="55" customFormat="1" x14ac:dyDescent="0.2">
      <c r="AG1165" s="1"/>
    </row>
    <row r="1166" spans="33:33" s="55" customFormat="1" x14ac:dyDescent="0.2">
      <c r="AG1166" s="1"/>
    </row>
  </sheetData>
  <sheetProtection algorithmName="SHA-512" hashValue="XQ7ePiXoeIgBsH6p/DRygVZXawFzdX0D28zkCzQaBTvywgq6CSiuX3ma6Z3IluwxRcdImvmG6LEdGXZt+t+Hjw==" saltValue="94Kjl1CcpiEhxRiZxcexbg==" spinCount="100000" sheet="1" objects="1" scenarios="1"/>
  <mergeCells count="3">
    <mergeCell ref="E2:O2"/>
    <mergeCell ref="L4:N4"/>
    <mergeCell ref="G3:H4"/>
  </mergeCells>
  <conditionalFormatting sqref="D8:P58">
    <cfRule type="expression" dxfId="12" priority="7">
      <formula>$AF8=1</formula>
    </cfRule>
  </conditionalFormatting>
  <conditionalFormatting sqref="J4">
    <cfRule type="notContainsBlanks" dxfId="11" priority="10">
      <formula>LEN(TRIM(J4))&gt;0</formula>
    </cfRule>
  </conditionalFormatting>
  <conditionalFormatting sqref="P8:P58">
    <cfRule type="expression" dxfId="10" priority="5">
      <formula>$AD8=1</formula>
    </cfRule>
  </conditionalFormatting>
  <conditionalFormatting sqref="M8:M58">
    <cfRule type="expression" dxfId="9" priority="1">
      <formula>$AA8=1</formula>
    </cfRule>
  </conditionalFormatting>
  <dataValidations xWindow="255" yWindow="464" count="17">
    <dataValidation allowBlank="1" showInputMessage="1" showErrorMessage="1" promptTitle="Emailadres" prompt="Geef het emailadres van dit afleveradres op." sqref="G8:G58"/>
    <dataValidation allowBlank="1" showInputMessage="1" showErrorMessage="1" promptTitle="Vaste telefoon" prompt="Vul het vaste telefoonnummer van het afleveradres in." sqref="H9:H58"/>
    <dataValidation allowBlank="1" showInputMessage="1" showErrorMessage="1" promptTitle="Mobiele telefoon" prompt="Vul het mobiele telefoonnummer van het afleveradres in." sqref="I8:I58"/>
    <dataValidation allowBlank="1" showInputMessage="1" showErrorMessage="1" promptTitle="Straatnaam" prompt="Geef de straatnaam van dit afleveradres op." sqref="J8:J58"/>
    <dataValidation allowBlank="1" showInputMessage="1" showErrorMessage="1" promptTitle="Huisnummer" prompt="Geef het huisnummer van het afleveradres op." sqref="K8:K58"/>
    <dataValidation allowBlank="1" showInputMessage="1" showErrorMessage="1" promptTitle="Postcode" prompt="Geef de postcode van het afleveradres op." sqref="M9:M58"/>
    <dataValidation allowBlank="1" showInputMessage="1" showErrorMessage="1" promptTitle="Plaatsnaam" prompt="Geef de plaatsnaam van het afleveradres op." sqref="N8:N58"/>
    <dataValidation allowBlank="1" showInputMessage="1" showErrorMessage="1" promptTitle="Hoe werkt het?" prompt="STAP2:_x000a_Na het bestellen van de artikelen moeten de afleveradressen worden ingevuld. Alle cellen voor de adressen moeten gevuld zijn, daarna verschijnt de pop-up om door te gaan naar het koppelen van de taarten aan de afleveradressen." sqref="B5"/>
    <dataValidation allowBlank="1" showInputMessage="1" showErrorMessage="1" promptTitle="Huisnummer toevoeging" prompt="Geef het huisnummertoevoeging van het afleveradres op." sqref="L8:L58"/>
    <dataValidation allowBlank="1" showInputMessage="1" showErrorMessage="1" promptTitle="Voornaam" prompt="Geef van het contactpersoon van dit afleveradres de voornaam op." sqref="E9:E58"/>
    <dataValidation allowBlank="1" showInputMessage="1" showErrorMessage="1" promptTitle="achternaam" prompt="Geef het contactpersoon van dit afleveradres de achternaam op." sqref="F9:F58"/>
    <dataValidation allowBlank="1" showInputMessage="1" showErrorMessage="1" promptTitle="Voornaam" prompt="Geef van de contactpersoon van dit afleveradres de voornaam op." sqref="E8"/>
    <dataValidation allowBlank="1" showInputMessage="1" showErrorMessage="1" promptTitle="achternaam" prompt="Geef van de contactpersoon van dit afleveradres de achternaam op." sqref="F8"/>
    <dataValidation allowBlank="1" showInputMessage="1" showErrorMessage="1" errorTitle="Invullen postcode" error="U dient de postcode als volgt in te voeren 9999 AM" promptTitle="Postcode" prompt="Geef de postcode van het afleveradres op." sqref="M8"/>
    <dataValidation operator="equal" allowBlank="1" showInputMessage="1" showErrorMessage="1" promptTitle="Vaste telefoon" prompt="Vul het vaste telefoonnummer van het afleveradres in." sqref="H8"/>
    <dataValidation type="date" allowBlank="1" showInputMessage="1" showErrorMessage="1" errorTitle="Afleverdatum" error="Wij hanteren een minimale levertijd van 3 werkdagen. Houd hier rekening mee._x000a__x000a_" promptTitle="Afleverdatum" prompt="Geef de afleverdatum van dit afleveradres op._x000a_" sqref="P8:P58">
      <formula1>$AF$5</formula1>
      <formula2>$AG$5</formula2>
    </dataValidation>
    <dataValidation type="list" allowBlank="1" showInputMessage="1" showErrorMessage="1" promptTitle="Tijdvenster" prompt="Selecteer het gewenste tijdvenster. Selectuur dit aan de hand van het pijltje rechts van de cel." sqref="O8:O58">
      <formula1>$AG$7:$AG$10</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C1:BC63"/>
  <sheetViews>
    <sheetView zoomScaleNormal="100" workbookViewId="0">
      <pane ySplit="12" topLeftCell="A13" activePane="bottomLeft" state="frozen"/>
      <selection pane="bottomLeft" activeCell="G8" sqref="G8"/>
    </sheetView>
  </sheetViews>
  <sheetFormatPr defaultColWidth="9.140625" defaultRowHeight="12.75" x14ac:dyDescent="0.2"/>
  <cols>
    <col min="1" max="1" width="2.28515625" style="1" customWidth="1"/>
    <col min="2" max="2" width="3" style="1" customWidth="1"/>
    <col min="3" max="3" width="15.5703125" style="1" customWidth="1"/>
    <col min="4" max="4" width="4.7109375" style="1" customWidth="1"/>
    <col min="5" max="5" width="20.28515625" style="1" customWidth="1"/>
    <col min="6" max="6" width="9.140625" style="1" customWidth="1"/>
    <col min="7" max="7" width="19.7109375" style="1" customWidth="1"/>
    <col min="8" max="8" width="2.5703125" style="1" customWidth="1"/>
    <col min="9" max="9" width="12.5703125" style="1" customWidth="1"/>
    <col min="10" max="26" width="12.7109375" style="1" customWidth="1"/>
    <col min="27" max="32" width="9.140625" style="1"/>
    <col min="33" max="36" width="0" style="1" hidden="1" customWidth="1"/>
    <col min="37" max="55" width="9.140625" style="1" hidden="1" customWidth="1"/>
    <col min="56" max="56" width="9.140625" style="1" customWidth="1"/>
    <col min="57" max="16384" width="9.140625" style="1"/>
  </cols>
  <sheetData>
    <row r="1" spans="3:55" s="45" customFormat="1" x14ac:dyDescent="0.2">
      <c r="J1" s="128">
        <v>1</v>
      </c>
      <c r="K1" s="128">
        <v>2</v>
      </c>
      <c r="L1" s="128">
        <v>4</v>
      </c>
      <c r="M1" s="128">
        <v>8</v>
      </c>
      <c r="N1" s="128">
        <v>16</v>
      </c>
      <c r="O1" s="128">
        <v>32</v>
      </c>
      <c r="P1" s="128">
        <v>64</v>
      </c>
      <c r="Q1" s="45">
        <f t="shared" ref="Q1:R1" si="0">P1*2</f>
        <v>128</v>
      </c>
      <c r="R1" s="45">
        <f t="shared" si="0"/>
        <v>256</v>
      </c>
      <c r="S1" s="45">
        <f>R1*2</f>
        <v>512</v>
      </c>
      <c r="T1" s="45">
        <f t="shared" ref="T1:Z1" si="1">S1*2</f>
        <v>1024</v>
      </c>
      <c r="U1" s="45">
        <f t="shared" si="1"/>
        <v>2048</v>
      </c>
      <c r="V1" s="45">
        <f t="shared" si="1"/>
        <v>4096</v>
      </c>
      <c r="W1" s="45">
        <f t="shared" si="1"/>
        <v>8192</v>
      </c>
      <c r="X1" s="45">
        <f t="shared" si="1"/>
        <v>16384</v>
      </c>
      <c r="Y1" s="45">
        <f t="shared" si="1"/>
        <v>32768</v>
      </c>
      <c r="Z1" s="45">
        <f t="shared" si="1"/>
        <v>65536</v>
      </c>
    </row>
    <row r="2" spans="3:55" x14ac:dyDescent="0.2">
      <c r="I2" s="46"/>
      <c r="J2" s="45">
        <f>IF(ISERROR(VLOOKUP(J$4,Bestelformulier!$F$5:$M$35,8,FALSE)),0,VLOOKUP(J$4,Bestelformulier!$F$5:$M$35,8,FALSE))</f>
        <v>0</v>
      </c>
      <c r="K2" s="45">
        <f>IF(ISERROR(VLOOKUP(K$4,Bestelformulier!$F$5:$M$35,8,FALSE)),0,VLOOKUP(K$4,Bestelformulier!$F$5:$M$35,8,FALSE))</f>
        <v>0</v>
      </c>
      <c r="L2" s="45">
        <f>IF(ISERROR(VLOOKUP(L$4,Bestelformulier!$F$5:$M$35,8,FALSE)),0,VLOOKUP(L$4,Bestelformulier!$F$5:$M$35,8,FALSE))</f>
        <v>0</v>
      </c>
      <c r="M2" s="45">
        <f>IF(ISERROR(VLOOKUP(M$4,Bestelformulier!$F$5:$M$35,8,FALSE)),0,VLOOKUP(M$4,Bestelformulier!$F$5:$M$35,8,FALSE))</f>
        <v>0</v>
      </c>
      <c r="N2" s="45">
        <f>IF(ISERROR(VLOOKUP(N$4,Bestelformulier!$F$5:$M$35,8,FALSE)),0,VLOOKUP(N$4,Bestelformulier!$F$5:$M$35,8,FALSE))</f>
        <v>0</v>
      </c>
      <c r="O2" s="45">
        <f>IF(ISERROR(VLOOKUP(O$4,Bestelformulier!$F$5:$M$35,8,FALSE)),0,VLOOKUP(O$4,Bestelformulier!$F$5:$M$35,8,FALSE))</f>
        <v>0</v>
      </c>
      <c r="P2" s="45">
        <f>IF(ISERROR(VLOOKUP(P$4,Bestelformulier!$F$5:$M$35,8,FALSE)),0,VLOOKUP(P$4,Bestelformulier!$F$5:$M$35,8,FALSE))</f>
        <v>0</v>
      </c>
      <c r="Q2" s="45">
        <f>IF(ISERROR(VLOOKUP(Q$4,Bestelformulier!$F$5:$M$35,8,FALSE)),0,VLOOKUP(Q$4,Bestelformulier!$F$5:$M$35,8,FALSE))</f>
        <v>0</v>
      </c>
      <c r="R2" s="45">
        <f>IF(ISERROR(VLOOKUP(R$4,Bestelformulier!$F$5:$M$35,8,FALSE)),0,VLOOKUP(R$4,Bestelformulier!$F$5:$M$35,8,FALSE))</f>
        <v>0</v>
      </c>
      <c r="S2" s="45">
        <f>IF(ISERROR(VLOOKUP(S$4,Bestelformulier!$F$5:$M$35,8,FALSE)),0,VLOOKUP(S$4,Bestelformulier!$F$5:$M$35,8,FALSE))</f>
        <v>0</v>
      </c>
      <c r="T2" s="45">
        <f>IF(ISERROR(VLOOKUP(T$4,Bestelformulier!$F$5:$M$35,8,FALSE)),0,VLOOKUP(T$4,Bestelformulier!$F$5:$M$35,8,FALSE))</f>
        <v>0</v>
      </c>
      <c r="U2" s="45">
        <f>IF(ISERROR(VLOOKUP(U$4,Bestelformulier!$F$5:$M$35,8,FALSE)),0,VLOOKUP(U$4,Bestelformulier!$F$5:$M$35,8,FALSE))</f>
        <v>0</v>
      </c>
      <c r="V2" s="45">
        <f>IF(ISERROR(VLOOKUP(V$4,Bestelformulier!$F$5:$M$35,8,FALSE)),0,VLOOKUP(V$4,Bestelformulier!$F$5:$M$35,8,FALSE))</f>
        <v>0</v>
      </c>
      <c r="W2" s="45">
        <f>IF(ISERROR(VLOOKUP(W$4,Bestelformulier!$F$5:$M$35,8,FALSE)),0,VLOOKUP(W$4,Bestelformulier!$F$5:$M$35,8,FALSE))</f>
        <v>0</v>
      </c>
      <c r="X2" s="45">
        <f>IF(ISERROR(VLOOKUP(X$4,Bestelformulier!$F$5:$M$35,8,FALSE)),0,VLOOKUP(X$4,Bestelformulier!$F$5:$M$35,8,FALSE))</f>
        <v>0</v>
      </c>
      <c r="Y2" s="45">
        <f>IF(ISERROR(VLOOKUP(Y$4,Bestelformulier!$F$5:$M$35,8,FALSE)),0,VLOOKUP(Y$4,Bestelformulier!$F$5:$M$35,8,FALSE))</f>
        <v>0</v>
      </c>
      <c r="Z2" s="45">
        <f>IF(ISERROR(VLOOKUP(Z$4,Bestelformulier!$F$5:$M$35,8,FALSE)),0,VLOOKUP(Z$4,Bestelformulier!$F$5:$M$35,8,FALSE))</f>
        <v>0</v>
      </c>
      <c r="AA2" s="46"/>
      <c r="AB2" s="46"/>
      <c r="AC2" s="46"/>
      <c r="AD2" s="46"/>
      <c r="AE2" s="46"/>
      <c r="AF2" s="46"/>
      <c r="AG2" s="46"/>
      <c r="AH2" s="46"/>
    </row>
    <row r="3" spans="3:55" x14ac:dyDescent="0.2">
      <c r="I3" s="46"/>
      <c r="J3" s="46"/>
      <c r="K3" s="46"/>
      <c r="L3" s="46"/>
      <c r="M3" s="46"/>
      <c r="N3" s="46"/>
      <c r="O3" s="46"/>
      <c r="P3" s="46"/>
      <c r="Q3" s="46"/>
      <c r="R3" s="46"/>
      <c r="S3" s="46"/>
      <c r="T3" s="46"/>
      <c r="U3" s="46" t="str">
        <f>IF(C3="","",SUMIFS($J$7:$J$23,$C$7:$C$23,C3))</f>
        <v/>
      </c>
      <c r="V3" s="46"/>
      <c r="W3" s="46"/>
      <c r="X3" s="46"/>
      <c r="Y3" s="46"/>
      <c r="Z3" s="46"/>
      <c r="AA3" s="46"/>
      <c r="AB3" s="46"/>
      <c r="AC3" s="46"/>
      <c r="AD3" s="46"/>
      <c r="AE3" s="46"/>
      <c r="AF3" s="46"/>
    </row>
    <row r="4" spans="3:55" ht="109.5" customHeight="1" x14ac:dyDescent="0.2">
      <c r="E4" s="2"/>
      <c r="F4" s="2"/>
      <c r="G4" s="2"/>
      <c r="H4" s="2"/>
      <c r="I4" s="2"/>
      <c r="J4" s="16" t="str">
        <f>IF(ISERROR(VLOOKUP(J$1,Bestelformulier!$A$5:$K$45,6,FALSE)),"",VLOOKUP(J$1,Bestelformulier!$A$5:$K$45,6,FALSE))</f>
        <v/>
      </c>
      <c r="K4" s="16" t="str">
        <f>IF(ISERROR(VLOOKUP(K$1,Bestelformulier!$A$5:$K$45,6,FALSE)),"",VLOOKUP(K$1,Bestelformulier!$A$5:$K$45,6,FALSE))</f>
        <v/>
      </c>
      <c r="L4" s="16" t="str">
        <f>IF(ISERROR(VLOOKUP(L$1,Bestelformulier!$A$5:$K$45,6,FALSE)),"",VLOOKUP(L$1,Bestelformulier!$A$5:$K$45,6,FALSE))</f>
        <v/>
      </c>
      <c r="M4" s="16" t="str">
        <f>IF(ISERROR(VLOOKUP(M$1,Bestelformulier!$A$5:$K$45,6,FALSE)),"",VLOOKUP(M$1,Bestelformulier!$A$5:$K$45,6,FALSE))</f>
        <v/>
      </c>
      <c r="N4" s="16" t="str">
        <f>IF(ISERROR(VLOOKUP(N$1,Bestelformulier!$A$5:$K$45,6,FALSE)),"",VLOOKUP(N$1,Bestelformulier!$A$5:$K$45,6,FALSE))</f>
        <v/>
      </c>
      <c r="O4" s="16" t="str">
        <f>IF(ISERROR(VLOOKUP(O$1,Bestelformulier!$A$5:$K$45,6,FALSE)),"",VLOOKUP(O$1,Bestelformulier!$A$5:$K$45,6,FALSE))</f>
        <v/>
      </c>
      <c r="P4" s="16" t="str">
        <f>IF(ISERROR(VLOOKUP(P$1,Bestelformulier!$A$5:$K$45,6,FALSE)),"",VLOOKUP(P$1,Bestelformulier!$A$5:$K$45,6,FALSE))</f>
        <v/>
      </c>
      <c r="Q4" s="16" t="str">
        <f>IF(ISERROR(VLOOKUP(Q$1,Bestelformulier!$A$5:$K$45,6,FALSE)),"",VLOOKUP(Q$1,Bestelformulier!$A$5:$K$45,6,FALSE))</f>
        <v/>
      </c>
      <c r="R4" s="16" t="str">
        <f>IF(ISERROR(VLOOKUP(R$1,Bestelformulier!$A$5:$K$45,6,FALSE)),"",VLOOKUP(R$1,Bestelformulier!$A$5:$K$45,6,FALSE))</f>
        <v/>
      </c>
      <c r="S4" s="16" t="str">
        <f>IF(ISERROR(VLOOKUP(S$1,Bestelformulier!$A$5:$K$45,6,FALSE)),"",VLOOKUP(S$1,Bestelformulier!$A$5:$K$45,6,FALSE))</f>
        <v/>
      </c>
      <c r="T4" s="16" t="str">
        <f>IF(ISERROR(VLOOKUP(T$1,Bestelformulier!$A$5:$K$45,6,FALSE)),"",VLOOKUP(T$1,Bestelformulier!$A$5:$K$45,6,FALSE))</f>
        <v/>
      </c>
      <c r="U4" s="16" t="str">
        <f>IF(ISERROR(VLOOKUP(U$1,Bestelformulier!$A$5:$K$45,6,FALSE)),"",VLOOKUP(U$1,Bestelformulier!$A$5:$K$45,6,FALSE))</f>
        <v/>
      </c>
      <c r="V4" s="16" t="str">
        <f>IF(ISERROR(VLOOKUP(V$1,Bestelformulier!$A$5:$K$45,6,FALSE)),"",VLOOKUP(V$1,Bestelformulier!$A$5:$K$45,6,FALSE))</f>
        <v/>
      </c>
      <c r="W4" s="16" t="str">
        <f>IF(ISERROR(VLOOKUP(W$1,Bestelformulier!$A$5:$K$45,6,FALSE)),"",VLOOKUP(W$1,Bestelformulier!$A$5:$K$45,6,FALSE))</f>
        <v/>
      </c>
      <c r="X4" s="16" t="str">
        <f>IF(ISERROR(VLOOKUP(X$1,Bestelformulier!$A$5:$K$45,6,FALSE)),"",VLOOKUP(X$1,Bestelformulier!$A$5:$K$45,6,FALSE))</f>
        <v/>
      </c>
      <c r="Y4" s="16" t="str">
        <f>IF(ISERROR(VLOOKUP(Y$1,Bestelformulier!$A$5:$K$45,6,FALSE)),"",VLOOKUP(Y$1,Bestelformulier!$A$5:$K$45,6,FALSE))</f>
        <v/>
      </c>
      <c r="Z4" s="16" t="str">
        <f>IF(ISERROR(VLOOKUP(Z$1,Bestelformulier!$A$5:$K$45,6,FALSE)),"",VLOOKUP(Z$1,Bestelformulier!$A$5:$K$45,6,FALSE))</f>
        <v/>
      </c>
      <c r="AM4" s="1" t="s">
        <v>12</v>
      </c>
    </row>
    <row r="5" spans="3:55" ht="18" customHeight="1" x14ac:dyDescent="0.2">
      <c r="D5" s="43" t="s">
        <v>30</v>
      </c>
      <c r="E5" s="51">
        <f>Bestelformulier!O36</f>
        <v>0</v>
      </c>
      <c r="F5" s="18"/>
      <c r="G5" s="140" t="s">
        <v>15</v>
      </c>
      <c r="H5" s="140"/>
      <c r="I5" s="140"/>
      <c r="J5" s="141" t="str">
        <f>IF(ISERROR(VLOOKUP(J$1,Bestelformulier!$A$5:$K$45,3,FALSE)),"",VLOOKUP(J$1,Bestelformulier!$A$5:$K$45,3,FALSE))</f>
        <v/>
      </c>
      <c r="K5" s="141" t="str">
        <f>IF(ISERROR(VLOOKUP(K$1,Bestelformulier!$A$5:$K$45,3,FALSE)),"",VLOOKUP(K$1,Bestelformulier!$A$5:$K$45,3,FALSE))</f>
        <v/>
      </c>
      <c r="L5" s="141" t="str">
        <f>IF(ISERROR(VLOOKUP(L$1,Bestelformulier!$A$5:$K$45,3,FALSE)),"",VLOOKUP(L$1,Bestelformulier!$A$5:$K$45,3,FALSE))</f>
        <v/>
      </c>
      <c r="M5" s="141" t="str">
        <f>IF(ISERROR(VLOOKUP(M$1,Bestelformulier!$A$5:$K$45,3,FALSE)),"",VLOOKUP(M$1,Bestelformulier!$A$5:$K$45,3,FALSE))</f>
        <v/>
      </c>
      <c r="N5" s="141" t="str">
        <f>IF(ISERROR(VLOOKUP(N$1,Bestelformulier!$A$5:$K$45,3,FALSE)),"",VLOOKUP(N$1,Bestelformulier!$A$5:$K$45,3,FALSE))</f>
        <v/>
      </c>
      <c r="O5" s="141" t="str">
        <f>IF(ISERROR(VLOOKUP(O$1,Bestelformulier!$A$5:$K$45,3,FALSE)),"",VLOOKUP(O$1,Bestelformulier!$A$5:$K$45,3,FALSE))</f>
        <v/>
      </c>
      <c r="P5" s="141" t="str">
        <f>IF(ISERROR(VLOOKUP(P$1,Bestelformulier!$A$5:$K$45,3,FALSE)),"",VLOOKUP(P$1,Bestelformulier!$A$5:$K$45,3,FALSE))</f>
        <v/>
      </c>
      <c r="Q5" s="141" t="str">
        <f>IF(ISERROR(VLOOKUP(Q$1,Bestelformulier!$A$5:$K$45,3,FALSE)),"",VLOOKUP(Q$1,Bestelformulier!$A$5:$K$45,3,FALSE))</f>
        <v/>
      </c>
      <c r="R5" s="141" t="str">
        <f>IF(ISERROR(VLOOKUP(R$1,Bestelformulier!$A$5:$K$45,3,FALSE)),"",VLOOKUP(R$1,Bestelformulier!$A$5:$K$45,3,FALSE))</f>
        <v/>
      </c>
      <c r="S5" s="141" t="str">
        <f>IF(ISERROR(VLOOKUP(S$1,Bestelformulier!$A$5:$K$45,3,FALSE)),"",VLOOKUP(S$1,Bestelformulier!$A$5:$K$45,3,FALSE))</f>
        <v/>
      </c>
      <c r="T5" s="141" t="str">
        <f>IF(ISERROR(VLOOKUP(T$1,Bestelformulier!$A$5:$K$45,3,FALSE)),"",VLOOKUP(T$1,Bestelformulier!$A$5:$K$45,3,FALSE))</f>
        <v/>
      </c>
      <c r="U5" s="141" t="str">
        <f>IF(ISERROR(VLOOKUP(U$1,Bestelformulier!$A$5:$K$45,3,FALSE)),"",VLOOKUP(U$1,Bestelformulier!$A$5:$K$45,3,FALSE))</f>
        <v/>
      </c>
      <c r="V5" s="141" t="str">
        <f>IF(ISERROR(VLOOKUP(V$1,Bestelformulier!$A$5:$K$45,3,FALSE)),"",VLOOKUP(V$1,Bestelformulier!$A$5:$K$45,3,FALSE))</f>
        <v/>
      </c>
      <c r="W5" s="141" t="str">
        <f>IF(ISERROR(VLOOKUP(W$1,Bestelformulier!$A$5:$K$45,3,FALSE)),"",VLOOKUP(W$1,Bestelformulier!$A$5:$K$45,3,FALSE))</f>
        <v/>
      </c>
      <c r="X5" s="141" t="str">
        <f>IF(ISERROR(VLOOKUP(X$1,Bestelformulier!$A$5:$K$45,3,FALSE)),"",VLOOKUP(X$1,Bestelformulier!$A$5:$K$45,3,FALSE))</f>
        <v/>
      </c>
      <c r="Y5" s="141" t="str">
        <f>IF(ISERROR(VLOOKUP(Y$1,Bestelformulier!$A$5:$K$45,3,FALSE)),"",VLOOKUP(Y$1,Bestelformulier!$A$5:$K$45,3,FALSE))</f>
        <v/>
      </c>
      <c r="Z5" s="141" t="str">
        <f>IF(ISERROR(VLOOKUP(Z$1,Bestelformulier!$A$5:$K$45,3,FALSE)),"",VLOOKUP(Z$1,Bestelformulier!$A$5:$K$45,3,FALSE))</f>
        <v/>
      </c>
      <c r="AL5" s="1">
        <f>SUM(AM5:BC5)</f>
        <v>0</v>
      </c>
      <c r="AM5" s="1" t="str">
        <f>IF(J4="","",J5-J7)</f>
        <v/>
      </c>
      <c r="AN5" s="1" t="str">
        <f t="shared" ref="AN5:AW5" si="2">IF(K4="","",K5-K7)</f>
        <v/>
      </c>
      <c r="AO5" s="1" t="str">
        <f t="shared" si="2"/>
        <v/>
      </c>
      <c r="AP5" s="1" t="str">
        <f t="shared" si="2"/>
        <v/>
      </c>
      <c r="AQ5" s="1" t="str">
        <f t="shared" si="2"/>
        <v/>
      </c>
      <c r="AR5" s="1" t="str">
        <f t="shared" si="2"/>
        <v/>
      </c>
      <c r="AS5" s="1" t="str">
        <f t="shared" si="2"/>
        <v/>
      </c>
      <c r="AT5" s="1" t="str">
        <f t="shared" si="2"/>
        <v/>
      </c>
      <c r="AU5" s="1" t="str">
        <f t="shared" si="2"/>
        <v/>
      </c>
      <c r="AV5" s="1" t="str">
        <f t="shared" si="2"/>
        <v/>
      </c>
      <c r="AW5" s="1" t="str">
        <f t="shared" si="2"/>
        <v/>
      </c>
      <c r="AX5" s="1" t="str">
        <f>IF(U4="","",U5-U7)</f>
        <v/>
      </c>
      <c r="AY5" s="1" t="str">
        <f t="shared" ref="AY5" si="3">IF(V4="","",V5-V7)</f>
        <v/>
      </c>
      <c r="AZ5" s="1" t="str">
        <f t="shared" ref="AZ5" si="4">IF(W4="","",W5-W7)</f>
        <v/>
      </c>
      <c r="BA5" s="1" t="str">
        <f t="shared" ref="BA5" si="5">IF(X4="","",X5-X7)</f>
        <v/>
      </c>
      <c r="BB5" s="1" t="str">
        <f t="shared" ref="BB5" si="6">IF(Y4="","",Y5-Y7)</f>
        <v/>
      </c>
      <c r="BC5" s="1" t="str">
        <f t="shared" ref="BC5" si="7">IF(Z4="","",Z5-Z7)</f>
        <v/>
      </c>
    </row>
    <row r="6" spans="3:55" ht="18" customHeight="1" x14ac:dyDescent="0.2">
      <c r="D6" s="43" t="s">
        <v>31</v>
      </c>
      <c r="E6" s="93">
        <f>SUM(Afleveradressen!$AE$8:$AE$57)</f>
        <v>0</v>
      </c>
      <c r="F6" s="18"/>
      <c r="G6" s="140"/>
      <c r="H6" s="140"/>
      <c r="I6" s="140"/>
      <c r="J6" s="141"/>
      <c r="K6" s="141"/>
      <c r="L6" s="141"/>
      <c r="M6" s="141"/>
      <c r="N6" s="141"/>
      <c r="O6" s="141"/>
      <c r="P6" s="141"/>
      <c r="Q6" s="141"/>
      <c r="R6" s="141"/>
      <c r="S6" s="141"/>
      <c r="T6" s="141"/>
      <c r="U6" s="141"/>
      <c r="V6" s="141"/>
      <c r="W6" s="141"/>
      <c r="X6" s="141"/>
      <c r="Y6" s="141"/>
      <c r="Z6" s="141"/>
    </row>
    <row r="7" spans="3:55" ht="34.5" customHeight="1" x14ac:dyDescent="0.4">
      <c r="C7" s="92"/>
      <c r="D7" s="92" t="s">
        <v>70</v>
      </c>
      <c r="E7" s="98">
        <f>(E5*0.09)+(E6*0.21)</f>
        <v>0</v>
      </c>
      <c r="F7" s="14"/>
      <c r="G7" s="140" t="s">
        <v>16</v>
      </c>
      <c r="H7" s="140"/>
      <c r="I7" s="140"/>
      <c r="J7" s="20" t="str">
        <f>IF(J5="","",SUM(J14:J63))</f>
        <v/>
      </c>
      <c r="K7" s="20" t="str">
        <f t="shared" ref="K7:Z7" si="8">IF(K5="","",SUM(K14:K63))</f>
        <v/>
      </c>
      <c r="L7" s="20" t="str">
        <f t="shared" si="8"/>
        <v/>
      </c>
      <c r="M7" s="20" t="str">
        <f t="shared" si="8"/>
        <v/>
      </c>
      <c r="N7" s="20" t="str">
        <f t="shared" si="8"/>
        <v/>
      </c>
      <c r="O7" s="20" t="str">
        <f t="shared" si="8"/>
        <v/>
      </c>
      <c r="P7" s="20" t="str">
        <f t="shared" si="8"/>
        <v/>
      </c>
      <c r="Q7" s="20" t="str">
        <f t="shared" si="8"/>
        <v/>
      </c>
      <c r="R7" s="20" t="str">
        <f t="shared" si="8"/>
        <v/>
      </c>
      <c r="S7" s="20" t="str">
        <f t="shared" si="8"/>
        <v/>
      </c>
      <c r="T7" s="20" t="str">
        <f t="shared" si="8"/>
        <v/>
      </c>
      <c r="U7" s="20" t="str">
        <f t="shared" si="8"/>
        <v/>
      </c>
      <c r="V7" s="20" t="str">
        <f t="shared" si="8"/>
        <v/>
      </c>
      <c r="W7" s="20" t="str">
        <f t="shared" si="8"/>
        <v/>
      </c>
      <c r="X7" s="20" t="str">
        <f t="shared" si="8"/>
        <v/>
      </c>
      <c r="Y7" s="20" t="str">
        <f t="shared" si="8"/>
        <v/>
      </c>
      <c r="Z7" s="20" t="str">
        <f t="shared" si="8"/>
        <v/>
      </c>
      <c r="AM7" s="73"/>
    </row>
    <row r="8" spans="3:55" ht="26.25" customHeight="1" x14ac:dyDescent="0.4">
      <c r="D8" s="44" t="s">
        <v>84</v>
      </c>
      <c r="E8" s="52">
        <f>SUM(E5:E7)</f>
        <v>0</v>
      </c>
      <c r="F8" s="14"/>
      <c r="G8" s="19"/>
      <c r="H8" s="19"/>
      <c r="I8" s="19"/>
      <c r="J8" s="20"/>
      <c r="K8" s="20"/>
      <c r="L8" s="20"/>
      <c r="M8" s="20"/>
      <c r="N8" s="20"/>
      <c r="O8" s="20"/>
      <c r="P8" s="20"/>
      <c r="Q8" s="20"/>
      <c r="R8" s="20"/>
      <c r="S8" s="20"/>
      <c r="T8" s="20"/>
      <c r="U8" s="20"/>
      <c r="V8" s="20"/>
      <c r="W8" s="20"/>
      <c r="X8" s="20"/>
      <c r="Y8" s="20"/>
      <c r="Z8" s="20"/>
      <c r="AM8" s="10">
        <f>IF(AL5=0,1,0)</f>
        <v>1</v>
      </c>
    </row>
    <row r="9" spans="3:55" ht="17.100000000000001" customHeight="1" x14ac:dyDescent="0.4">
      <c r="C9" s="70" t="s">
        <v>75</v>
      </c>
      <c r="D9" s="14"/>
      <c r="E9" s="14"/>
      <c r="F9" s="14"/>
      <c r="H9" s="19"/>
      <c r="J9" s="142" t="str">
        <f>IF($AL$5=0,"U hebt al het gebak goed verdeeld, sla het bestand op en mail het naar bakkerij.verkoop@hema.nl.","U hebt nog niet al het gebak verdeeld, vul de blauwe cellen.")</f>
        <v>U hebt al het gebak goed verdeeld, sla het bestand op en mail het naar bakkerij.verkoop@hema.nl.</v>
      </c>
      <c r="K9" s="142"/>
      <c r="L9" s="142"/>
      <c r="M9" s="142"/>
      <c r="N9" s="142"/>
      <c r="O9" s="142"/>
      <c r="P9" s="142"/>
      <c r="Q9" s="142"/>
      <c r="R9" s="20"/>
      <c r="S9" s="20"/>
      <c r="T9" s="20"/>
      <c r="U9" s="20"/>
      <c r="V9" s="20"/>
      <c r="W9" s="20"/>
      <c r="X9" s="20"/>
      <c r="Y9" s="20"/>
      <c r="Z9" s="20"/>
    </row>
    <row r="10" spans="3:55" ht="17.100000000000001" customHeight="1" thickBot="1" x14ac:dyDescent="0.45">
      <c r="D10" s="14"/>
      <c r="E10" s="14"/>
      <c r="F10" s="14"/>
      <c r="H10" s="85"/>
      <c r="J10" s="87"/>
      <c r="K10" s="87"/>
      <c r="L10" s="87"/>
      <c r="M10" s="87"/>
      <c r="N10" s="87"/>
      <c r="O10" s="87"/>
      <c r="P10" s="87"/>
      <c r="Q10" s="87"/>
      <c r="R10" s="20"/>
      <c r="S10" s="20"/>
      <c r="T10" s="20"/>
      <c r="U10" s="20"/>
      <c r="V10" s="20"/>
      <c r="W10" s="20"/>
      <c r="X10" s="20"/>
      <c r="Y10" s="20"/>
      <c r="Z10" s="20"/>
    </row>
    <row r="11" spans="3:55" ht="21" customHeight="1" thickTop="1" thickBot="1" x14ac:dyDescent="0.25">
      <c r="C11" s="137" t="s">
        <v>11</v>
      </c>
      <c r="D11" s="138"/>
      <c r="E11" s="138"/>
      <c r="F11" s="138"/>
      <c r="G11" s="139"/>
      <c r="H11" s="19"/>
      <c r="J11" s="88"/>
      <c r="K11" s="143" t="str">
        <f>IF(AM8=1,HYPERLINK("mailto:"&amp;stamgegevens!C19&amp;"?subject=Order B2B "&amp;Bestelformulier!F44&amp;"&amp;body=Sla het excel bestand op en voeg deze samen met de foto's in de bijlage toe, via Invoegen\Bestand."&amp;"%0A"&amp;"Vermeld er eventueel bij welke foto op welk adres moet worden geleverd.","Verzenden naar HEMA"),"")</f>
        <v>Verzenden naar HEMA</v>
      </c>
      <c r="L11" s="143"/>
      <c r="M11" s="143"/>
      <c r="N11" s="88"/>
      <c r="O11" s="88"/>
      <c r="P11" s="88"/>
      <c r="Q11" s="88"/>
      <c r="R11" s="20"/>
      <c r="S11" s="20"/>
      <c r="T11" s="20"/>
      <c r="U11" s="20"/>
      <c r="V11" s="20"/>
      <c r="W11" s="20"/>
      <c r="X11" s="20"/>
      <c r="Y11" s="20"/>
      <c r="Z11" s="20"/>
    </row>
    <row r="12" spans="3:55" ht="21" customHeight="1" thickTop="1" x14ac:dyDescent="0.2">
      <c r="C12" s="89"/>
      <c r="D12" s="89"/>
      <c r="E12" s="89"/>
      <c r="F12" s="89"/>
      <c r="G12" s="89"/>
      <c r="H12" s="85"/>
      <c r="J12" s="88"/>
      <c r="K12" s="143"/>
      <c r="L12" s="143"/>
      <c r="M12" s="143"/>
      <c r="N12" s="88"/>
      <c r="O12" s="88"/>
      <c r="P12" s="88"/>
      <c r="Q12" s="88"/>
      <c r="R12" s="20"/>
      <c r="S12" s="20"/>
      <c r="T12" s="20"/>
      <c r="U12" s="20"/>
      <c r="V12" s="20"/>
      <c r="W12" s="20"/>
      <c r="X12" s="20"/>
      <c r="Y12" s="20"/>
      <c r="Z12" s="20"/>
    </row>
    <row r="13" spans="3:55" ht="28.5" customHeight="1" x14ac:dyDescent="0.25">
      <c r="C13" s="15"/>
      <c r="D13" s="74">
        <f>SUM(D14:D63)</f>
        <v>0</v>
      </c>
      <c r="E13" s="69" t="s">
        <v>5</v>
      </c>
      <c r="F13" s="15" t="s">
        <v>10</v>
      </c>
      <c r="G13" s="69" t="s">
        <v>4</v>
      </c>
      <c r="H13" s="15"/>
      <c r="I13" s="50" t="s">
        <v>74</v>
      </c>
      <c r="K13" s="90"/>
      <c r="L13" s="90"/>
      <c r="M13" s="90"/>
      <c r="AL13" s="1" t="s">
        <v>29</v>
      </c>
    </row>
    <row r="14" spans="3:55" ht="18.75" x14ac:dyDescent="0.3">
      <c r="C14" s="38" t="str">
        <f>IF(D14="","","afleveradres")</f>
        <v/>
      </c>
      <c r="D14" s="49" t="str">
        <f>IF(Bestelformulier!$H$51="","",1)</f>
        <v/>
      </c>
      <c r="E14" s="12" t="str">
        <f>IF($D14="","",Afleveradressen!J8)</f>
        <v/>
      </c>
      <c r="F14" s="83" t="str">
        <f>IF($D14="","",Afleveradressen!K8&amp;Afleveradressen!L8)</f>
        <v/>
      </c>
      <c r="G14" s="12" t="str">
        <f>IF($D14="","",Afleveradressen!N8)</f>
        <v/>
      </c>
      <c r="H14" s="12"/>
      <c r="I14" s="41" t="str">
        <f>IF(D14="","",VLOOKUP(D14,Afleveradressen!$C$8:$AE$58,29,FALSE)+(J14*$J$2)+(K14*$K$2)+(L14*$L$2)+(M14*$M$2)+(N14*$N$2)+(O14*$O$2)+(P14*$P$2)+(Q14*$Q$2)+(R14*$R$2)+(S14*$S$2)+(T14*$T$2)+(U14*$U$2)+(V14*$V$2)+(W14*$W$2)+(X14*$X$2)+(Y14*$Y$2)+(Z14*$Z$2))</f>
        <v/>
      </c>
      <c r="J14" s="86">
        <f t="shared" ref="J14:Z14" si="9">IF(AND($D$13=1,J5&lt;&gt;""),J5,0)</f>
        <v>0</v>
      </c>
      <c r="K14" s="86">
        <f>IF(AND($D$13=1,K5&lt;&gt;""),K5,0)</f>
        <v>0</v>
      </c>
      <c r="L14" s="86">
        <f t="shared" si="9"/>
        <v>0</v>
      </c>
      <c r="M14" s="86">
        <f t="shared" si="9"/>
        <v>0</v>
      </c>
      <c r="N14" s="86">
        <f t="shared" si="9"/>
        <v>0</v>
      </c>
      <c r="O14" s="86">
        <f t="shared" si="9"/>
        <v>0</v>
      </c>
      <c r="P14" s="86">
        <f t="shared" si="9"/>
        <v>0</v>
      </c>
      <c r="Q14" s="86">
        <f t="shared" si="9"/>
        <v>0</v>
      </c>
      <c r="R14" s="86">
        <f t="shared" si="9"/>
        <v>0</v>
      </c>
      <c r="S14" s="86">
        <f t="shared" si="9"/>
        <v>0</v>
      </c>
      <c r="T14" s="86">
        <f t="shared" si="9"/>
        <v>0</v>
      </c>
      <c r="U14" s="86">
        <f t="shared" si="9"/>
        <v>0</v>
      </c>
      <c r="V14" s="86">
        <f t="shared" si="9"/>
        <v>0</v>
      </c>
      <c r="W14" s="86">
        <f t="shared" si="9"/>
        <v>0</v>
      </c>
      <c r="X14" s="86">
        <f t="shared" si="9"/>
        <v>0</v>
      </c>
      <c r="Y14" s="86">
        <f t="shared" si="9"/>
        <v>0</v>
      </c>
      <c r="Z14" s="86">
        <f t="shared" si="9"/>
        <v>0</v>
      </c>
      <c r="AL14" s="10">
        <f>COUNT(J14:Z14)</f>
        <v>17</v>
      </c>
      <c r="AM14" s="27" t="str">
        <f>IF(AND(J$4&lt;&gt;"",$C14&lt;&gt;""),1,"")</f>
        <v/>
      </c>
      <c r="AN14" s="27" t="str">
        <f t="shared" ref="AN14:BC14" si="10">IF(AND(K$4&lt;&gt;"",$C14&lt;&gt;""),1,"")</f>
        <v/>
      </c>
      <c r="AO14" s="27" t="str">
        <f t="shared" si="10"/>
        <v/>
      </c>
      <c r="AP14" s="27" t="str">
        <f t="shared" si="10"/>
        <v/>
      </c>
      <c r="AQ14" s="27" t="str">
        <f t="shared" si="10"/>
        <v/>
      </c>
      <c r="AR14" s="27" t="str">
        <f t="shared" si="10"/>
        <v/>
      </c>
      <c r="AS14" s="27" t="str">
        <f t="shared" si="10"/>
        <v/>
      </c>
      <c r="AT14" s="27" t="str">
        <f t="shared" si="10"/>
        <v/>
      </c>
      <c r="AU14" s="27" t="str">
        <f t="shared" si="10"/>
        <v/>
      </c>
      <c r="AV14" s="27" t="str">
        <f t="shared" si="10"/>
        <v/>
      </c>
      <c r="AW14" s="27" t="str">
        <f t="shared" si="10"/>
        <v/>
      </c>
      <c r="AX14" s="27" t="str">
        <f t="shared" si="10"/>
        <v/>
      </c>
      <c r="AY14" s="27" t="str">
        <f t="shared" si="10"/>
        <v/>
      </c>
      <c r="AZ14" s="27" t="str">
        <f t="shared" si="10"/>
        <v/>
      </c>
      <c r="BA14" s="27" t="str">
        <f t="shared" si="10"/>
        <v/>
      </c>
      <c r="BB14" s="27" t="str">
        <f t="shared" si="10"/>
        <v/>
      </c>
      <c r="BC14" s="27" t="str">
        <f t="shared" si="10"/>
        <v/>
      </c>
    </row>
    <row r="15" spans="3:55" ht="18.75" x14ac:dyDescent="0.3">
      <c r="C15" s="38" t="str">
        <f>IF(D15="","","afleveradres")</f>
        <v/>
      </c>
      <c r="D15" s="49" t="str">
        <f>IF(D14&gt;=Bestelformulier!$H$51,"",'Taarten koppelen'!D14+1)</f>
        <v/>
      </c>
      <c r="E15" s="12" t="str">
        <f>IF($D15="","",Afleveradressen!J9)</f>
        <v/>
      </c>
      <c r="F15" s="83" t="str">
        <f>IF($D15="","",Afleveradressen!K9&amp;Afleveradressen!L9)</f>
        <v/>
      </c>
      <c r="G15" s="12" t="str">
        <f>IF($D15="","",Afleveradressen!N9)</f>
        <v/>
      </c>
      <c r="H15" s="12"/>
      <c r="I15" s="41" t="str">
        <f>IF(D15="","",VLOOKUP(D15,Afleveradressen!$C$8:$AE$58,29,FALSE)+(J15*$J$2)+(K15*$K$2)+(L15*$L$2)+(M15*$M$2)+(N15*$N$2)+(O15*$O$2)+(P15*$P$2)+(Q15*$Q$2)+(R15*$R$2)+(S15*$S$2)+(T15*$T$2)+(U15*$U$2)+(V15*$V$2)+(W15*$W$2)+(X15*$X$2)+(Y15*$Y$2)+(Z15*$Z$2))</f>
        <v/>
      </c>
      <c r="J15" s="86"/>
      <c r="K15" s="86"/>
      <c r="L15" s="86"/>
      <c r="M15" s="86"/>
      <c r="N15" s="86"/>
      <c r="O15" s="86"/>
      <c r="P15" s="86"/>
      <c r="Q15" s="86"/>
      <c r="R15" s="86"/>
      <c r="S15" s="86"/>
      <c r="T15" s="86"/>
      <c r="U15" s="86"/>
      <c r="V15" s="86"/>
      <c r="W15" s="86"/>
      <c r="X15" s="86"/>
      <c r="Y15" s="86"/>
      <c r="Z15" s="86"/>
      <c r="AL15" s="10">
        <f t="shared" ref="AL15:AL63" si="11">COUNT(J15:Z15)</f>
        <v>0</v>
      </c>
      <c r="AM15" s="27" t="str">
        <f t="shared" ref="AM15:AM63" si="12">IF(AND(J$4&lt;&gt;"",$C15&lt;&gt;""),1,"")</f>
        <v/>
      </c>
      <c r="AN15" s="27" t="str">
        <f t="shared" ref="AN15:AN63" si="13">IF(AND(K$4&lt;&gt;"",$C15&lt;&gt;""),1,"")</f>
        <v/>
      </c>
      <c r="AO15" s="27" t="str">
        <f t="shared" ref="AO15:AO63" si="14">IF(AND(L$4&lt;&gt;"",$C15&lt;&gt;""),1,"")</f>
        <v/>
      </c>
      <c r="AP15" s="27" t="str">
        <f t="shared" ref="AP15:AP63" si="15">IF(AND(M$4&lt;&gt;"",$C15&lt;&gt;""),1,"")</f>
        <v/>
      </c>
      <c r="AQ15" s="27" t="str">
        <f t="shared" ref="AQ15:AQ63" si="16">IF(AND(N$4&lt;&gt;"",$C15&lt;&gt;""),1,"")</f>
        <v/>
      </c>
      <c r="AR15" s="27" t="str">
        <f t="shared" ref="AR15:AR63" si="17">IF(AND(O$4&lt;&gt;"",$C15&lt;&gt;""),1,"")</f>
        <v/>
      </c>
      <c r="AS15" s="27" t="str">
        <f t="shared" ref="AS15:AS63" si="18">IF(AND(P$4&lt;&gt;"",$C15&lt;&gt;""),1,"")</f>
        <v/>
      </c>
      <c r="AT15" s="27" t="str">
        <f t="shared" ref="AT15:AT63" si="19">IF(AND(Q$4&lt;&gt;"",$C15&lt;&gt;""),1,"")</f>
        <v/>
      </c>
      <c r="AU15" s="27" t="str">
        <f t="shared" ref="AU15:AU63" si="20">IF(AND(R$4&lt;&gt;"",$C15&lt;&gt;""),1,"")</f>
        <v/>
      </c>
      <c r="AV15" s="27" t="str">
        <f t="shared" ref="AV15:AV63" si="21">IF(AND(S$4&lt;&gt;"",$C15&lt;&gt;""),1,"")</f>
        <v/>
      </c>
      <c r="AW15" s="27" t="str">
        <f t="shared" ref="AW15:AW63" si="22">IF(AND(T$4&lt;&gt;"",$C15&lt;&gt;""),1,"")</f>
        <v/>
      </c>
      <c r="AX15" s="27" t="str">
        <f t="shared" ref="AX15:AX63" si="23">IF(AND(U$4&lt;&gt;"",$C15&lt;&gt;""),1,"")</f>
        <v/>
      </c>
      <c r="AY15" s="27" t="str">
        <f t="shared" ref="AY15:AY63" si="24">IF(AND(V$4&lt;&gt;"",$C15&lt;&gt;""),1,"")</f>
        <v/>
      </c>
      <c r="AZ15" s="27" t="str">
        <f t="shared" ref="AZ15:AZ63" si="25">IF(AND(W$4&lt;&gt;"",$C15&lt;&gt;""),1,"")</f>
        <v/>
      </c>
      <c r="BA15" s="27" t="str">
        <f t="shared" ref="BA15:BA63" si="26">IF(AND(X$4&lt;&gt;"",$C15&lt;&gt;""),1,"")</f>
        <v/>
      </c>
      <c r="BB15" s="27" t="str">
        <f t="shared" ref="BB15:BB63" si="27">IF(AND(Y$4&lt;&gt;"",$C15&lt;&gt;""),1,"")</f>
        <v/>
      </c>
      <c r="BC15" s="27" t="str">
        <f t="shared" ref="BC15:BC63" si="28">IF(AND(Z$4&lt;&gt;"",$C15&lt;&gt;""),1,"")</f>
        <v/>
      </c>
    </row>
    <row r="16" spans="3:55" ht="18.75" x14ac:dyDescent="0.3">
      <c r="C16" s="38" t="str">
        <f t="shared" ref="C16:C18" si="29">IF(D16="","","afleveradres")</f>
        <v/>
      </c>
      <c r="D16" s="49" t="str">
        <f>IF(D15&gt;=Bestelformulier!$H$51,"",'Taarten koppelen'!D15+1)</f>
        <v/>
      </c>
      <c r="E16" s="12" t="str">
        <f>IF($D16="","",Afleveradressen!J10)</f>
        <v/>
      </c>
      <c r="F16" s="83" t="str">
        <f>IF($D16="","",Afleveradressen!K10&amp;Afleveradressen!L10)</f>
        <v/>
      </c>
      <c r="G16" s="12" t="str">
        <f>IF($D16="","",Afleveradressen!N10)</f>
        <v/>
      </c>
      <c r="H16" s="12"/>
      <c r="I16" s="41" t="str">
        <f>IF(D16="","",VLOOKUP(D16,Afleveradressen!$C$8:$AE$58,29,FALSE)+(J16*$J$2)+(K16*$K$2)+(L16*$L$2)+(M16*$M$2)+(N16*$N$2)+(O16*$O$2)+(P16*$P$2)+(Q16*$Q$2)+(R16*$R$2)+(S16*$S$2)+(T16*$T$2)+(U16*$U$2)+(V16*$V$2)+(W16*$W$2)+(X16*$X$2)+(Y16*$Y$2)+(Z16*$Z$2))</f>
        <v/>
      </c>
      <c r="J16" s="86"/>
      <c r="K16" s="86"/>
      <c r="L16" s="86"/>
      <c r="M16" s="86"/>
      <c r="N16" s="86"/>
      <c r="O16" s="86"/>
      <c r="P16" s="86"/>
      <c r="Q16" s="86"/>
      <c r="R16" s="86"/>
      <c r="S16" s="86"/>
      <c r="T16" s="86"/>
      <c r="U16" s="86"/>
      <c r="V16" s="86"/>
      <c r="W16" s="86"/>
      <c r="X16" s="86"/>
      <c r="Y16" s="86"/>
      <c r="Z16" s="86"/>
      <c r="AL16" s="10">
        <f t="shared" si="11"/>
        <v>0</v>
      </c>
      <c r="AM16" s="27" t="str">
        <f t="shared" si="12"/>
        <v/>
      </c>
      <c r="AN16" s="27" t="str">
        <f t="shared" si="13"/>
        <v/>
      </c>
      <c r="AO16" s="27" t="str">
        <f t="shared" si="14"/>
        <v/>
      </c>
      <c r="AP16" s="27" t="str">
        <f t="shared" si="15"/>
        <v/>
      </c>
      <c r="AQ16" s="27" t="str">
        <f t="shared" si="16"/>
        <v/>
      </c>
      <c r="AR16" s="27" t="str">
        <f t="shared" si="17"/>
        <v/>
      </c>
      <c r="AS16" s="27" t="str">
        <f t="shared" si="18"/>
        <v/>
      </c>
      <c r="AT16" s="27" t="str">
        <f t="shared" si="19"/>
        <v/>
      </c>
      <c r="AU16" s="27" t="str">
        <f t="shared" si="20"/>
        <v/>
      </c>
      <c r="AV16" s="27" t="str">
        <f t="shared" si="21"/>
        <v/>
      </c>
      <c r="AW16" s="27" t="str">
        <f t="shared" si="22"/>
        <v/>
      </c>
      <c r="AX16" s="27" t="str">
        <f t="shared" si="23"/>
        <v/>
      </c>
      <c r="AY16" s="27" t="str">
        <f t="shared" si="24"/>
        <v/>
      </c>
      <c r="AZ16" s="27" t="str">
        <f t="shared" si="25"/>
        <v/>
      </c>
      <c r="BA16" s="27" t="str">
        <f t="shared" si="26"/>
        <v/>
      </c>
      <c r="BB16" s="27" t="str">
        <f t="shared" si="27"/>
        <v/>
      </c>
      <c r="BC16" s="27" t="str">
        <f t="shared" si="28"/>
        <v/>
      </c>
    </row>
    <row r="17" spans="3:55" ht="18.75" x14ac:dyDescent="0.3">
      <c r="C17" s="38" t="str">
        <f t="shared" si="29"/>
        <v/>
      </c>
      <c r="D17" s="49" t="str">
        <f>IF(D16&gt;=Bestelformulier!$H$51,"",'Taarten koppelen'!D16+1)</f>
        <v/>
      </c>
      <c r="E17" s="12" t="str">
        <f>IF($D17="","",Afleveradressen!J11)</f>
        <v/>
      </c>
      <c r="F17" s="83" t="str">
        <f>IF($D17="","",Afleveradressen!K11&amp;Afleveradressen!L11)</f>
        <v/>
      </c>
      <c r="G17" s="12" t="str">
        <f>IF($D17="","",Afleveradressen!N11)</f>
        <v/>
      </c>
      <c r="H17" s="12"/>
      <c r="I17" s="41" t="str">
        <f>IF(D17="","",VLOOKUP(D17,Afleveradressen!$C$8:$AE$58,29,FALSE)+(J17*$J$2)+(K17*$K$2)+(L17*$L$2)+(M17*$M$2)+(N17*$N$2)+(O17*$O$2)+(P17*$P$2)+(Q17*$Q$2)+(R17*$R$2)+(S17*$S$2)+(T17*$T$2)+(U17*$U$2)+(V17*$V$2)+(W17*$W$2)+(X17*$X$2)+(Y17*$Y$2)+(Z17*$Z$2))</f>
        <v/>
      </c>
      <c r="J17" s="86"/>
      <c r="K17" s="86"/>
      <c r="L17" s="86"/>
      <c r="M17" s="86"/>
      <c r="N17" s="86"/>
      <c r="O17" s="86"/>
      <c r="P17" s="86"/>
      <c r="Q17" s="86"/>
      <c r="R17" s="86"/>
      <c r="S17" s="86"/>
      <c r="T17" s="86"/>
      <c r="U17" s="86"/>
      <c r="V17" s="86"/>
      <c r="W17" s="86"/>
      <c r="X17" s="86"/>
      <c r="Y17" s="86"/>
      <c r="Z17" s="86"/>
      <c r="AL17" s="10">
        <f t="shared" si="11"/>
        <v>0</v>
      </c>
      <c r="AM17" s="27" t="str">
        <f t="shared" si="12"/>
        <v/>
      </c>
      <c r="AN17" s="27" t="str">
        <f t="shared" si="13"/>
        <v/>
      </c>
      <c r="AO17" s="27" t="str">
        <f t="shared" si="14"/>
        <v/>
      </c>
      <c r="AP17" s="27" t="str">
        <f t="shared" si="15"/>
        <v/>
      </c>
      <c r="AQ17" s="27" t="str">
        <f t="shared" si="16"/>
        <v/>
      </c>
      <c r="AR17" s="27" t="str">
        <f t="shared" si="17"/>
        <v/>
      </c>
      <c r="AS17" s="27" t="str">
        <f t="shared" si="18"/>
        <v/>
      </c>
      <c r="AT17" s="27" t="str">
        <f t="shared" si="19"/>
        <v/>
      </c>
      <c r="AU17" s="27" t="str">
        <f t="shared" si="20"/>
        <v/>
      </c>
      <c r="AV17" s="27" t="str">
        <f t="shared" si="21"/>
        <v/>
      </c>
      <c r="AW17" s="27" t="str">
        <f t="shared" si="22"/>
        <v/>
      </c>
      <c r="AX17" s="27" t="str">
        <f t="shared" si="23"/>
        <v/>
      </c>
      <c r="AY17" s="27" t="str">
        <f t="shared" si="24"/>
        <v/>
      </c>
      <c r="AZ17" s="27" t="str">
        <f t="shared" si="25"/>
        <v/>
      </c>
      <c r="BA17" s="27" t="str">
        <f t="shared" si="26"/>
        <v/>
      </c>
      <c r="BB17" s="27" t="str">
        <f t="shared" si="27"/>
        <v/>
      </c>
      <c r="BC17" s="27" t="str">
        <f t="shared" si="28"/>
        <v/>
      </c>
    </row>
    <row r="18" spans="3:55" ht="18.75" x14ac:dyDescent="0.3">
      <c r="C18" s="38" t="str">
        <f t="shared" si="29"/>
        <v/>
      </c>
      <c r="D18" s="49" t="str">
        <f>IF(D17&gt;=Bestelformulier!$H$51,"",'Taarten koppelen'!D17+1)</f>
        <v/>
      </c>
      <c r="E18" s="12" t="str">
        <f>IF($D18="","",Afleveradressen!J12)</f>
        <v/>
      </c>
      <c r="F18" s="83" t="str">
        <f>IF($D18="","",Afleveradressen!K12&amp;Afleveradressen!L12)</f>
        <v/>
      </c>
      <c r="G18" s="12" t="str">
        <f>IF($D18="","",Afleveradressen!N12)</f>
        <v/>
      </c>
      <c r="H18" s="12"/>
      <c r="I18" s="41" t="str">
        <f>IF(D18="","",VLOOKUP(D18,Afleveradressen!$C$8:$AE$58,29,FALSE)+(J18*$J$2)+(K18*$K$2)+(L18*$L$2)+(M18*$M$2)+(N18*$N$2)+(O18*$O$2)+(P18*$P$2)+(Q18*$Q$2)+(R18*$R$2)+(S18*$S$2)+(T18*$T$2)+(U18*$U$2)+(V18*$V$2)+(W18*$W$2)+(X18*$X$2)+(Y18*$Y$2)+(Z18*$Z$2))</f>
        <v/>
      </c>
      <c r="J18" s="86"/>
      <c r="K18" s="86"/>
      <c r="L18" s="86"/>
      <c r="M18" s="86"/>
      <c r="N18" s="86"/>
      <c r="O18" s="86"/>
      <c r="P18" s="86"/>
      <c r="Q18" s="86"/>
      <c r="R18" s="86"/>
      <c r="S18" s="86"/>
      <c r="T18" s="86"/>
      <c r="U18" s="86"/>
      <c r="V18" s="86"/>
      <c r="W18" s="86"/>
      <c r="X18" s="86"/>
      <c r="Y18" s="86"/>
      <c r="Z18" s="86"/>
      <c r="AL18" s="10">
        <f t="shared" si="11"/>
        <v>0</v>
      </c>
      <c r="AM18" s="27" t="str">
        <f t="shared" si="12"/>
        <v/>
      </c>
      <c r="AN18" s="27" t="str">
        <f t="shared" si="13"/>
        <v/>
      </c>
      <c r="AO18" s="27" t="str">
        <f t="shared" si="14"/>
        <v/>
      </c>
      <c r="AP18" s="27" t="str">
        <f t="shared" si="15"/>
        <v/>
      </c>
      <c r="AQ18" s="27" t="str">
        <f t="shared" si="16"/>
        <v/>
      </c>
      <c r="AR18" s="27" t="str">
        <f t="shared" si="17"/>
        <v/>
      </c>
      <c r="AS18" s="27" t="str">
        <f t="shared" si="18"/>
        <v/>
      </c>
      <c r="AT18" s="27" t="str">
        <f t="shared" si="19"/>
        <v/>
      </c>
      <c r="AU18" s="27" t="str">
        <f t="shared" si="20"/>
        <v/>
      </c>
      <c r="AV18" s="27" t="str">
        <f t="shared" si="21"/>
        <v/>
      </c>
      <c r="AW18" s="27" t="str">
        <f t="shared" si="22"/>
        <v/>
      </c>
      <c r="AX18" s="27" t="str">
        <f t="shared" si="23"/>
        <v/>
      </c>
      <c r="AY18" s="27" t="str">
        <f t="shared" si="24"/>
        <v/>
      </c>
      <c r="AZ18" s="27" t="str">
        <f t="shared" si="25"/>
        <v/>
      </c>
      <c r="BA18" s="27" t="str">
        <f t="shared" si="26"/>
        <v/>
      </c>
      <c r="BB18" s="27" t="str">
        <f t="shared" si="27"/>
        <v/>
      </c>
      <c r="BC18" s="27" t="str">
        <f t="shared" si="28"/>
        <v/>
      </c>
    </row>
    <row r="19" spans="3:55" ht="18.75" x14ac:dyDescent="0.3">
      <c r="C19" s="38" t="str">
        <f t="shared" ref="C19:C58" si="30">IF(D19="","","afleveradres")</f>
        <v/>
      </c>
      <c r="D19" s="49" t="str">
        <f>IF(D18&gt;=Bestelformulier!$H$51,"",'Taarten koppelen'!D18+1)</f>
        <v/>
      </c>
      <c r="E19" s="12" t="str">
        <f>IF($D19="","",Afleveradressen!J13)</f>
        <v/>
      </c>
      <c r="F19" s="83" t="str">
        <f>IF($D19="","",Afleveradressen!K13&amp;Afleveradressen!L13)</f>
        <v/>
      </c>
      <c r="G19" s="12" t="str">
        <f>IF($D19="","",Afleveradressen!N13)</f>
        <v/>
      </c>
      <c r="H19" s="12"/>
      <c r="I19" s="41" t="str">
        <f>IF(D19="","",VLOOKUP(D19,Afleveradressen!$C$8:$AE$58,29,FALSE)+(J19*$J$2)+(K19*$K$2)+(L19*$L$2)+(M19*$M$2)+(N19*$N$2)+(O19*$O$2)+(P19*$P$2)+(Q19*$Q$2)+(R19*$R$2)+(S19*$S$2)+(T19*$T$2)+(U19*$U$2)+(V19*$V$2)+(W19*$W$2)+(X19*$X$2)+(Y19*$Y$2)+(Z19*$Z$2))</f>
        <v/>
      </c>
      <c r="J19" s="86"/>
      <c r="K19" s="86"/>
      <c r="L19" s="86"/>
      <c r="M19" s="86"/>
      <c r="N19" s="86"/>
      <c r="O19" s="86"/>
      <c r="P19" s="86"/>
      <c r="Q19" s="86"/>
      <c r="R19" s="86"/>
      <c r="S19" s="86"/>
      <c r="T19" s="86"/>
      <c r="U19" s="86"/>
      <c r="V19" s="86"/>
      <c r="W19" s="86"/>
      <c r="X19" s="86"/>
      <c r="Y19" s="86"/>
      <c r="Z19" s="86"/>
      <c r="AL19" s="10">
        <f t="shared" si="11"/>
        <v>0</v>
      </c>
      <c r="AM19" s="27" t="str">
        <f t="shared" si="12"/>
        <v/>
      </c>
      <c r="AN19" s="27" t="str">
        <f t="shared" si="13"/>
        <v/>
      </c>
      <c r="AO19" s="27" t="str">
        <f t="shared" si="14"/>
        <v/>
      </c>
      <c r="AP19" s="27" t="str">
        <f t="shared" si="15"/>
        <v/>
      </c>
      <c r="AQ19" s="27" t="str">
        <f t="shared" si="16"/>
        <v/>
      </c>
      <c r="AR19" s="27" t="str">
        <f t="shared" si="17"/>
        <v/>
      </c>
      <c r="AS19" s="27" t="str">
        <f t="shared" si="18"/>
        <v/>
      </c>
      <c r="AT19" s="27" t="str">
        <f t="shared" si="19"/>
        <v/>
      </c>
      <c r="AU19" s="27" t="str">
        <f t="shared" si="20"/>
        <v/>
      </c>
      <c r="AV19" s="27" t="str">
        <f t="shared" si="21"/>
        <v/>
      </c>
      <c r="AW19" s="27" t="str">
        <f t="shared" si="22"/>
        <v/>
      </c>
      <c r="AX19" s="27" t="str">
        <f t="shared" si="23"/>
        <v/>
      </c>
      <c r="AY19" s="27" t="str">
        <f t="shared" si="24"/>
        <v/>
      </c>
      <c r="AZ19" s="27" t="str">
        <f t="shared" si="25"/>
        <v/>
      </c>
      <c r="BA19" s="27" t="str">
        <f t="shared" si="26"/>
        <v/>
      </c>
      <c r="BB19" s="27" t="str">
        <f t="shared" si="27"/>
        <v/>
      </c>
      <c r="BC19" s="27" t="str">
        <f t="shared" si="28"/>
        <v/>
      </c>
    </row>
    <row r="20" spans="3:55" ht="18.75" x14ac:dyDescent="0.3">
      <c r="C20" s="38" t="str">
        <f t="shared" si="30"/>
        <v/>
      </c>
      <c r="D20" s="49" t="str">
        <f>IF(D19&gt;=Bestelformulier!$H$51,"",'Taarten koppelen'!D19+1)</f>
        <v/>
      </c>
      <c r="E20" s="12" t="str">
        <f>IF($D20="","",Afleveradressen!J14)</f>
        <v/>
      </c>
      <c r="F20" s="83" t="str">
        <f>IF($D20="","",Afleveradressen!K14&amp;Afleveradressen!L14)</f>
        <v/>
      </c>
      <c r="G20" s="12" t="str">
        <f>IF($D20="","",Afleveradressen!N14)</f>
        <v/>
      </c>
      <c r="I20" s="41" t="str">
        <f>IF(D20="","",VLOOKUP(D20,Afleveradressen!$C$8:$AE$58,29,FALSE)+(J20*$J$2)+(K20*$K$2)+(L20*$L$2)+(M20*$M$2)+(N20*$N$2)+(O20*$O$2)+(P20*$P$2)+(Q20*$Q$2)+(R20*$R$2)+(S20*$S$2)+(T20*$T$2)+(U20*$U$2)+(V20*$V$2)+(W20*$W$2)+(X20*$X$2)+(Y20*$Y$2)+(Z20*$Z$2))</f>
        <v/>
      </c>
      <c r="J20" s="86"/>
      <c r="K20" s="86"/>
      <c r="L20" s="86"/>
      <c r="M20" s="86"/>
      <c r="N20" s="86"/>
      <c r="O20" s="86"/>
      <c r="P20" s="86"/>
      <c r="Q20" s="86"/>
      <c r="R20" s="86"/>
      <c r="S20" s="86"/>
      <c r="T20" s="86"/>
      <c r="U20" s="86"/>
      <c r="V20" s="86"/>
      <c r="W20" s="86"/>
      <c r="X20" s="86"/>
      <c r="Y20" s="86"/>
      <c r="Z20" s="86"/>
      <c r="AL20" s="10">
        <f t="shared" si="11"/>
        <v>0</v>
      </c>
      <c r="AM20" s="27" t="str">
        <f t="shared" si="12"/>
        <v/>
      </c>
      <c r="AN20" s="27" t="str">
        <f t="shared" si="13"/>
        <v/>
      </c>
      <c r="AO20" s="27" t="str">
        <f t="shared" si="14"/>
        <v/>
      </c>
      <c r="AP20" s="27" t="str">
        <f t="shared" si="15"/>
        <v/>
      </c>
      <c r="AQ20" s="27" t="str">
        <f t="shared" si="16"/>
        <v/>
      </c>
      <c r="AR20" s="27" t="str">
        <f t="shared" si="17"/>
        <v/>
      </c>
      <c r="AS20" s="27" t="str">
        <f t="shared" si="18"/>
        <v/>
      </c>
      <c r="AT20" s="27" t="str">
        <f t="shared" si="19"/>
        <v/>
      </c>
      <c r="AU20" s="27" t="str">
        <f t="shared" si="20"/>
        <v/>
      </c>
      <c r="AV20" s="27" t="str">
        <f t="shared" si="21"/>
        <v/>
      </c>
      <c r="AW20" s="27" t="str">
        <f t="shared" si="22"/>
        <v/>
      </c>
      <c r="AX20" s="27" t="str">
        <f t="shared" si="23"/>
        <v/>
      </c>
      <c r="AY20" s="27" t="str">
        <f t="shared" si="24"/>
        <v/>
      </c>
      <c r="AZ20" s="27" t="str">
        <f t="shared" si="25"/>
        <v/>
      </c>
      <c r="BA20" s="27" t="str">
        <f t="shared" si="26"/>
        <v/>
      </c>
      <c r="BB20" s="27" t="str">
        <f t="shared" si="27"/>
        <v/>
      </c>
      <c r="BC20" s="27" t="str">
        <f t="shared" si="28"/>
        <v/>
      </c>
    </row>
    <row r="21" spans="3:55" ht="18.75" x14ac:dyDescent="0.3">
      <c r="C21" s="38" t="str">
        <f t="shared" si="30"/>
        <v/>
      </c>
      <c r="D21" s="49" t="str">
        <f>IF(D20&gt;=Bestelformulier!$H$51,"",'Taarten koppelen'!D20+1)</f>
        <v/>
      </c>
      <c r="E21" s="12" t="str">
        <f>IF($D21="","",Afleveradressen!J15)</f>
        <v/>
      </c>
      <c r="F21" s="83" t="str">
        <f>IF($D21="","",Afleveradressen!K15&amp;Afleveradressen!L15)</f>
        <v/>
      </c>
      <c r="G21" s="12" t="str">
        <f>IF($D21="","",Afleveradressen!N15)</f>
        <v/>
      </c>
      <c r="I21" s="41" t="str">
        <f>IF(D21="","",VLOOKUP(D21,Afleveradressen!$C$8:$AE$58,29,FALSE)+(J21*$J$2)+(K21*$K$2)+(L21*$L$2)+(M21*$M$2)+(N21*$N$2)+(O21*$O$2)+(P21*$P$2)+(Q21*$Q$2)+(R21*$R$2)+(S21*$S$2)+(T21*$T$2)+(U21*$U$2)+(V21*$V$2)+(W21*$W$2)+(X21*$X$2)+(Y21*$Y$2)+(Z21*$Z$2))</f>
        <v/>
      </c>
      <c r="J21" s="86"/>
      <c r="K21" s="86"/>
      <c r="L21" s="86"/>
      <c r="M21" s="86"/>
      <c r="N21" s="86"/>
      <c r="O21" s="86"/>
      <c r="P21" s="86"/>
      <c r="Q21" s="86"/>
      <c r="R21" s="86"/>
      <c r="S21" s="86"/>
      <c r="T21" s="86"/>
      <c r="U21" s="86"/>
      <c r="V21" s="86"/>
      <c r="W21" s="86"/>
      <c r="X21" s="86"/>
      <c r="Y21" s="86"/>
      <c r="Z21" s="86"/>
      <c r="AL21" s="10">
        <f t="shared" si="11"/>
        <v>0</v>
      </c>
      <c r="AM21" s="27" t="str">
        <f t="shared" si="12"/>
        <v/>
      </c>
      <c r="AN21" s="27" t="str">
        <f t="shared" si="13"/>
        <v/>
      </c>
      <c r="AO21" s="27" t="str">
        <f t="shared" si="14"/>
        <v/>
      </c>
      <c r="AP21" s="27" t="str">
        <f t="shared" si="15"/>
        <v/>
      </c>
      <c r="AQ21" s="27" t="str">
        <f t="shared" si="16"/>
        <v/>
      </c>
      <c r="AR21" s="27" t="str">
        <f t="shared" si="17"/>
        <v/>
      </c>
      <c r="AS21" s="27" t="str">
        <f t="shared" si="18"/>
        <v/>
      </c>
      <c r="AT21" s="27" t="str">
        <f t="shared" si="19"/>
        <v/>
      </c>
      <c r="AU21" s="27" t="str">
        <f t="shared" si="20"/>
        <v/>
      </c>
      <c r="AV21" s="27" t="str">
        <f t="shared" si="21"/>
        <v/>
      </c>
      <c r="AW21" s="27" t="str">
        <f t="shared" si="22"/>
        <v/>
      </c>
      <c r="AX21" s="27" t="str">
        <f t="shared" si="23"/>
        <v/>
      </c>
      <c r="AY21" s="27" t="str">
        <f t="shared" si="24"/>
        <v/>
      </c>
      <c r="AZ21" s="27" t="str">
        <f t="shared" si="25"/>
        <v/>
      </c>
      <c r="BA21" s="27" t="str">
        <f t="shared" si="26"/>
        <v/>
      </c>
      <c r="BB21" s="27" t="str">
        <f t="shared" si="27"/>
        <v/>
      </c>
      <c r="BC21" s="27" t="str">
        <f t="shared" si="28"/>
        <v/>
      </c>
    </row>
    <row r="22" spans="3:55" ht="18.75" x14ac:dyDescent="0.3">
      <c r="C22" s="38" t="str">
        <f t="shared" si="30"/>
        <v/>
      </c>
      <c r="D22" s="49" t="str">
        <f>IF(D21&gt;=Bestelformulier!$H$51,"",'Taarten koppelen'!D21+1)</f>
        <v/>
      </c>
      <c r="E22" s="12" t="str">
        <f>IF($D22="","",Afleveradressen!J16)</f>
        <v/>
      </c>
      <c r="F22" s="83" t="str">
        <f>IF($D22="","",Afleveradressen!K16&amp;Afleveradressen!L16)</f>
        <v/>
      </c>
      <c r="G22" s="12" t="str">
        <f>IF($D22="","",Afleveradressen!N16)</f>
        <v/>
      </c>
      <c r="I22" s="41" t="str">
        <f>IF(D22="","",VLOOKUP(D22,Afleveradressen!$C$8:$AE$58,29,FALSE)+(J22*$J$2)+(K22*$K$2)+(L22*$L$2)+(M22*$M$2)+(N22*$N$2)+(O22*$O$2)+(P22*$P$2)+(Q22*$Q$2)+(R22*$R$2)+(S22*$S$2)+(T22*$T$2)+(U22*$U$2)+(V22*$V$2)+(W22*$W$2)+(X22*$X$2)+(Y22*$Y$2)+(Z22*$Z$2))</f>
        <v/>
      </c>
      <c r="J22" s="86"/>
      <c r="K22" s="86"/>
      <c r="L22" s="86"/>
      <c r="M22" s="86"/>
      <c r="N22" s="86"/>
      <c r="O22" s="86"/>
      <c r="P22" s="86"/>
      <c r="Q22" s="86"/>
      <c r="R22" s="86"/>
      <c r="S22" s="86"/>
      <c r="T22" s="86"/>
      <c r="U22" s="86"/>
      <c r="V22" s="86"/>
      <c r="W22" s="86"/>
      <c r="X22" s="86"/>
      <c r="Y22" s="86"/>
      <c r="Z22" s="86"/>
      <c r="AL22" s="10">
        <f t="shared" si="11"/>
        <v>0</v>
      </c>
      <c r="AM22" s="27" t="str">
        <f t="shared" si="12"/>
        <v/>
      </c>
      <c r="AN22" s="27" t="str">
        <f t="shared" si="13"/>
        <v/>
      </c>
      <c r="AO22" s="27" t="str">
        <f t="shared" si="14"/>
        <v/>
      </c>
      <c r="AP22" s="27" t="str">
        <f t="shared" si="15"/>
        <v/>
      </c>
      <c r="AQ22" s="27" t="str">
        <f t="shared" si="16"/>
        <v/>
      </c>
      <c r="AR22" s="27" t="str">
        <f t="shared" si="17"/>
        <v/>
      </c>
      <c r="AS22" s="27" t="str">
        <f t="shared" si="18"/>
        <v/>
      </c>
      <c r="AT22" s="27" t="str">
        <f t="shared" si="19"/>
        <v/>
      </c>
      <c r="AU22" s="27" t="str">
        <f t="shared" si="20"/>
        <v/>
      </c>
      <c r="AV22" s="27" t="str">
        <f t="shared" si="21"/>
        <v/>
      </c>
      <c r="AW22" s="27" t="str">
        <f t="shared" si="22"/>
        <v/>
      </c>
      <c r="AX22" s="27" t="str">
        <f t="shared" si="23"/>
        <v/>
      </c>
      <c r="AY22" s="27" t="str">
        <f t="shared" si="24"/>
        <v/>
      </c>
      <c r="AZ22" s="27" t="str">
        <f t="shared" si="25"/>
        <v/>
      </c>
      <c r="BA22" s="27" t="str">
        <f t="shared" si="26"/>
        <v/>
      </c>
      <c r="BB22" s="27" t="str">
        <f t="shared" si="27"/>
        <v/>
      </c>
      <c r="BC22" s="27" t="str">
        <f t="shared" si="28"/>
        <v/>
      </c>
    </row>
    <row r="23" spans="3:55" ht="18.75" x14ac:dyDescent="0.3">
      <c r="C23" s="38" t="str">
        <f t="shared" si="30"/>
        <v/>
      </c>
      <c r="D23" s="49" t="str">
        <f>IF(D22&gt;=Bestelformulier!$H$51,"",'Taarten koppelen'!D22+1)</f>
        <v/>
      </c>
      <c r="E23" s="12" t="str">
        <f>IF($D23="","",Afleveradressen!J17)</f>
        <v/>
      </c>
      <c r="F23" s="83" t="str">
        <f>IF($D23="","",Afleveradressen!K17&amp;Afleveradressen!L17)</f>
        <v/>
      </c>
      <c r="G23" s="12" t="str">
        <f>IF($D23="","",Afleveradressen!N17)</f>
        <v/>
      </c>
      <c r="I23" s="41" t="str">
        <f>IF(D23="","",VLOOKUP(D23,Afleveradressen!$C$8:$AE$58,29,FALSE)+(J23*$J$2)+(K23*$K$2)+(L23*$L$2)+(M23*$M$2)+(N23*$N$2)+(O23*$O$2)+(P23*$P$2)+(Q23*$Q$2)+(R23*$R$2)+(S23*$S$2)+(T23*$T$2)+(U23*$U$2)+(V23*$V$2)+(W23*$W$2)+(X23*$X$2)+(Y23*$Y$2)+(Z23*$Z$2))</f>
        <v/>
      </c>
      <c r="J23" s="86"/>
      <c r="K23" s="86"/>
      <c r="L23" s="86"/>
      <c r="M23" s="86"/>
      <c r="N23" s="86"/>
      <c r="O23" s="86"/>
      <c r="P23" s="86"/>
      <c r="Q23" s="86"/>
      <c r="R23" s="86"/>
      <c r="S23" s="86"/>
      <c r="T23" s="86"/>
      <c r="U23" s="86"/>
      <c r="V23" s="86"/>
      <c r="W23" s="86"/>
      <c r="X23" s="86"/>
      <c r="Y23" s="86"/>
      <c r="Z23" s="86"/>
      <c r="AL23" s="10">
        <f t="shared" si="11"/>
        <v>0</v>
      </c>
      <c r="AM23" s="27" t="str">
        <f t="shared" si="12"/>
        <v/>
      </c>
      <c r="AN23" s="27" t="str">
        <f t="shared" si="13"/>
        <v/>
      </c>
      <c r="AO23" s="27" t="str">
        <f t="shared" si="14"/>
        <v/>
      </c>
      <c r="AP23" s="27" t="str">
        <f t="shared" si="15"/>
        <v/>
      </c>
      <c r="AQ23" s="27" t="str">
        <f t="shared" si="16"/>
        <v/>
      </c>
      <c r="AR23" s="27" t="str">
        <f t="shared" si="17"/>
        <v/>
      </c>
      <c r="AS23" s="27" t="str">
        <f t="shared" si="18"/>
        <v/>
      </c>
      <c r="AT23" s="27" t="str">
        <f t="shared" si="19"/>
        <v/>
      </c>
      <c r="AU23" s="27" t="str">
        <f t="shared" si="20"/>
        <v/>
      </c>
      <c r="AV23" s="27" t="str">
        <f t="shared" si="21"/>
        <v/>
      </c>
      <c r="AW23" s="27" t="str">
        <f t="shared" si="22"/>
        <v/>
      </c>
      <c r="AX23" s="27" t="str">
        <f t="shared" si="23"/>
        <v/>
      </c>
      <c r="AY23" s="27" t="str">
        <f t="shared" si="24"/>
        <v/>
      </c>
      <c r="AZ23" s="27" t="str">
        <f t="shared" si="25"/>
        <v/>
      </c>
      <c r="BA23" s="27" t="str">
        <f t="shared" si="26"/>
        <v/>
      </c>
      <c r="BB23" s="27" t="str">
        <f t="shared" si="27"/>
        <v/>
      </c>
      <c r="BC23" s="27" t="str">
        <f t="shared" si="28"/>
        <v/>
      </c>
    </row>
    <row r="24" spans="3:55" ht="18.75" x14ac:dyDescent="0.3">
      <c r="C24" s="38" t="str">
        <f t="shared" si="30"/>
        <v/>
      </c>
      <c r="D24" s="49" t="str">
        <f>IF(D23&gt;=Bestelformulier!$H$51,"",'Taarten koppelen'!D23+1)</f>
        <v/>
      </c>
      <c r="E24" s="12" t="str">
        <f>IF($D24="","",Afleveradressen!J18)</f>
        <v/>
      </c>
      <c r="F24" s="83" t="str">
        <f>IF($D24="","",Afleveradressen!K18&amp;Afleveradressen!L18)</f>
        <v/>
      </c>
      <c r="G24" s="12" t="str">
        <f>IF($D24="","",Afleveradressen!N18)</f>
        <v/>
      </c>
      <c r="I24" s="41" t="str">
        <f>IF(D24="","",VLOOKUP(D24,Afleveradressen!$C$8:$AE$58,29,FALSE)+(J24*$J$2)+(K24*$K$2)+(L24*$L$2)+(M24*$M$2)+(N24*$N$2)+(O24*$O$2)+(P24*$P$2)+(Q24*$Q$2)+(R24*$R$2)+(S24*$S$2)+(T24*$T$2)+(U24*$U$2)+(V24*$V$2)+(W24*$W$2)+(X24*$X$2)+(Y24*$Y$2)+(Z24*$Z$2))</f>
        <v/>
      </c>
      <c r="J24" s="86"/>
      <c r="K24" s="86"/>
      <c r="L24" s="86"/>
      <c r="M24" s="86"/>
      <c r="N24" s="86"/>
      <c r="O24" s="86"/>
      <c r="P24" s="86"/>
      <c r="Q24" s="86"/>
      <c r="R24" s="86"/>
      <c r="S24" s="86"/>
      <c r="T24" s="86"/>
      <c r="U24" s="86"/>
      <c r="V24" s="86"/>
      <c r="W24" s="86"/>
      <c r="X24" s="86"/>
      <c r="Y24" s="86"/>
      <c r="Z24" s="86"/>
      <c r="AL24" s="10">
        <f t="shared" si="11"/>
        <v>0</v>
      </c>
      <c r="AM24" s="27" t="str">
        <f t="shared" si="12"/>
        <v/>
      </c>
      <c r="AN24" s="27" t="str">
        <f t="shared" si="13"/>
        <v/>
      </c>
      <c r="AO24" s="27" t="str">
        <f t="shared" si="14"/>
        <v/>
      </c>
      <c r="AP24" s="27" t="str">
        <f t="shared" si="15"/>
        <v/>
      </c>
      <c r="AQ24" s="27" t="str">
        <f t="shared" si="16"/>
        <v/>
      </c>
      <c r="AR24" s="27" t="str">
        <f t="shared" si="17"/>
        <v/>
      </c>
      <c r="AS24" s="27" t="str">
        <f t="shared" si="18"/>
        <v/>
      </c>
      <c r="AT24" s="27" t="str">
        <f t="shared" si="19"/>
        <v/>
      </c>
      <c r="AU24" s="27" t="str">
        <f t="shared" si="20"/>
        <v/>
      </c>
      <c r="AV24" s="27" t="str">
        <f t="shared" si="21"/>
        <v/>
      </c>
      <c r="AW24" s="27" t="str">
        <f t="shared" si="22"/>
        <v/>
      </c>
      <c r="AX24" s="27" t="str">
        <f t="shared" si="23"/>
        <v/>
      </c>
      <c r="AY24" s="27" t="str">
        <f t="shared" si="24"/>
        <v/>
      </c>
      <c r="AZ24" s="27" t="str">
        <f t="shared" si="25"/>
        <v/>
      </c>
      <c r="BA24" s="27" t="str">
        <f t="shared" si="26"/>
        <v/>
      </c>
      <c r="BB24" s="27" t="str">
        <f t="shared" si="27"/>
        <v/>
      </c>
      <c r="BC24" s="27" t="str">
        <f t="shared" si="28"/>
        <v/>
      </c>
    </row>
    <row r="25" spans="3:55" ht="18.75" x14ac:dyDescent="0.3">
      <c r="C25" s="38" t="str">
        <f t="shared" si="30"/>
        <v/>
      </c>
      <c r="D25" s="49" t="str">
        <f>IF(D24&gt;=Bestelformulier!$H$51,"",'Taarten koppelen'!D24+1)</f>
        <v/>
      </c>
      <c r="E25" s="12" t="str">
        <f>IF($D25="","",Afleveradressen!J19)</f>
        <v/>
      </c>
      <c r="F25" s="83" t="str">
        <f>IF($D25="","",Afleveradressen!K19&amp;Afleveradressen!L19)</f>
        <v/>
      </c>
      <c r="G25" s="12" t="str">
        <f>IF($D25="","",Afleveradressen!N19)</f>
        <v/>
      </c>
      <c r="I25" s="41" t="str">
        <f>IF(D25="","",VLOOKUP(D25,Afleveradressen!$C$8:$AE$58,29,FALSE)+(J25*$J$2)+(K25*$K$2)+(L25*$L$2)+(M25*$M$2)+(N25*$N$2)+(O25*$O$2)+(P25*$P$2)+(Q25*$Q$2)+(R25*$R$2)+(S25*$S$2)+(T25*$T$2)+(U25*$U$2)+(V25*$V$2)+(W25*$W$2)+(X25*$X$2)+(Y25*$Y$2)+(Z25*$Z$2))</f>
        <v/>
      </c>
      <c r="J25" s="86"/>
      <c r="K25" s="86"/>
      <c r="L25" s="86"/>
      <c r="M25" s="86"/>
      <c r="N25" s="86"/>
      <c r="O25" s="86"/>
      <c r="P25" s="86"/>
      <c r="Q25" s="86"/>
      <c r="R25" s="86"/>
      <c r="S25" s="86"/>
      <c r="T25" s="86"/>
      <c r="U25" s="86"/>
      <c r="V25" s="86"/>
      <c r="W25" s="86"/>
      <c r="X25" s="86"/>
      <c r="Y25" s="86"/>
      <c r="Z25" s="86"/>
      <c r="AL25" s="10">
        <f t="shared" si="11"/>
        <v>0</v>
      </c>
      <c r="AM25" s="27" t="str">
        <f t="shared" si="12"/>
        <v/>
      </c>
      <c r="AN25" s="27" t="str">
        <f t="shared" si="13"/>
        <v/>
      </c>
      <c r="AO25" s="27" t="str">
        <f t="shared" si="14"/>
        <v/>
      </c>
      <c r="AP25" s="27" t="str">
        <f t="shared" si="15"/>
        <v/>
      </c>
      <c r="AQ25" s="27" t="str">
        <f t="shared" si="16"/>
        <v/>
      </c>
      <c r="AR25" s="27" t="str">
        <f t="shared" si="17"/>
        <v/>
      </c>
      <c r="AS25" s="27" t="str">
        <f t="shared" si="18"/>
        <v/>
      </c>
      <c r="AT25" s="27" t="str">
        <f t="shared" si="19"/>
        <v/>
      </c>
      <c r="AU25" s="27" t="str">
        <f t="shared" si="20"/>
        <v/>
      </c>
      <c r="AV25" s="27" t="str">
        <f t="shared" si="21"/>
        <v/>
      </c>
      <c r="AW25" s="27" t="str">
        <f t="shared" si="22"/>
        <v/>
      </c>
      <c r="AX25" s="27" t="str">
        <f t="shared" si="23"/>
        <v/>
      </c>
      <c r="AY25" s="27" t="str">
        <f t="shared" si="24"/>
        <v/>
      </c>
      <c r="AZ25" s="27" t="str">
        <f t="shared" si="25"/>
        <v/>
      </c>
      <c r="BA25" s="27" t="str">
        <f t="shared" si="26"/>
        <v/>
      </c>
      <c r="BB25" s="27" t="str">
        <f t="shared" si="27"/>
        <v/>
      </c>
      <c r="BC25" s="27" t="str">
        <f t="shared" si="28"/>
        <v/>
      </c>
    </row>
    <row r="26" spans="3:55" ht="18.75" x14ac:dyDescent="0.3">
      <c r="C26" s="38" t="str">
        <f t="shared" si="30"/>
        <v/>
      </c>
      <c r="D26" s="49" t="str">
        <f>IF(D25&gt;=Bestelformulier!$H$51,"",'Taarten koppelen'!D25+1)</f>
        <v/>
      </c>
      <c r="E26" s="12" t="str">
        <f>IF($D26="","",Afleveradressen!J20)</f>
        <v/>
      </c>
      <c r="F26" s="83" t="str">
        <f>IF($D26="","",Afleveradressen!K20&amp;Afleveradressen!L20)</f>
        <v/>
      </c>
      <c r="G26" s="12" t="str">
        <f>IF($D26="","",Afleveradressen!N20)</f>
        <v/>
      </c>
      <c r="I26" s="41" t="str">
        <f>IF(D26="","",VLOOKUP(D26,Afleveradressen!$C$8:$AE$58,29,FALSE)+(J26*$J$2)+(K26*$K$2)+(L26*$L$2)+(M26*$M$2)+(N26*$N$2)+(O26*$O$2)+(P26*$P$2)+(Q26*$Q$2)+(R26*$R$2)+(S26*$S$2)+(T26*$T$2)+(U26*$U$2)+(V26*$V$2)+(W26*$W$2)+(X26*$X$2)+(Y26*$Y$2)+(Z26*$Z$2))</f>
        <v/>
      </c>
      <c r="J26" s="86"/>
      <c r="K26" s="86"/>
      <c r="L26" s="86"/>
      <c r="M26" s="86"/>
      <c r="N26" s="86"/>
      <c r="O26" s="86"/>
      <c r="P26" s="86"/>
      <c r="Q26" s="86"/>
      <c r="R26" s="86"/>
      <c r="S26" s="86"/>
      <c r="T26" s="86"/>
      <c r="U26" s="86"/>
      <c r="V26" s="86"/>
      <c r="W26" s="86"/>
      <c r="X26" s="86"/>
      <c r="Y26" s="86"/>
      <c r="Z26" s="86"/>
      <c r="AL26" s="10">
        <f t="shared" si="11"/>
        <v>0</v>
      </c>
      <c r="AM26" s="27" t="str">
        <f t="shared" si="12"/>
        <v/>
      </c>
      <c r="AN26" s="27" t="str">
        <f t="shared" si="13"/>
        <v/>
      </c>
      <c r="AO26" s="27" t="str">
        <f t="shared" si="14"/>
        <v/>
      </c>
      <c r="AP26" s="27" t="str">
        <f t="shared" si="15"/>
        <v/>
      </c>
      <c r="AQ26" s="27" t="str">
        <f t="shared" si="16"/>
        <v/>
      </c>
      <c r="AR26" s="27" t="str">
        <f t="shared" si="17"/>
        <v/>
      </c>
      <c r="AS26" s="27" t="str">
        <f t="shared" si="18"/>
        <v/>
      </c>
      <c r="AT26" s="27" t="str">
        <f t="shared" si="19"/>
        <v/>
      </c>
      <c r="AU26" s="27" t="str">
        <f t="shared" si="20"/>
        <v/>
      </c>
      <c r="AV26" s="27" t="str">
        <f t="shared" si="21"/>
        <v/>
      </c>
      <c r="AW26" s="27" t="str">
        <f t="shared" si="22"/>
        <v/>
      </c>
      <c r="AX26" s="27" t="str">
        <f t="shared" si="23"/>
        <v/>
      </c>
      <c r="AY26" s="27" t="str">
        <f t="shared" si="24"/>
        <v/>
      </c>
      <c r="AZ26" s="27" t="str">
        <f t="shared" si="25"/>
        <v/>
      </c>
      <c r="BA26" s="27" t="str">
        <f t="shared" si="26"/>
        <v/>
      </c>
      <c r="BB26" s="27" t="str">
        <f t="shared" si="27"/>
        <v/>
      </c>
      <c r="BC26" s="27" t="str">
        <f t="shared" si="28"/>
        <v/>
      </c>
    </row>
    <row r="27" spans="3:55" ht="18.75" x14ac:dyDescent="0.3">
      <c r="C27" s="38" t="str">
        <f t="shared" si="30"/>
        <v/>
      </c>
      <c r="D27" s="49" t="str">
        <f>IF(D26&gt;=Bestelformulier!$H$51,"",'Taarten koppelen'!D26+1)</f>
        <v/>
      </c>
      <c r="E27" s="12" t="str">
        <f>IF($D27="","",Afleveradressen!J21)</f>
        <v/>
      </c>
      <c r="F27" s="83" t="str">
        <f>IF($D27="","",Afleveradressen!K21&amp;Afleveradressen!L21)</f>
        <v/>
      </c>
      <c r="G27" s="12" t="str">
        <f>IF($D27="","",Afleveradressen!N21)</f>
        <v/>
      </c>
      <c r="I27" s="41" t="str">
        <f>IF(D27="","",VLOOKUP(D27,Afleveradressen!$C$8:$AE$58,29,FALSE)+(J27*$J$2)+(K27*$K$2)+(L27*$L$2)+(M27*$M$2)+(N27*$N$2)+(O27*$O$2)+(P27*$P$2)+(Q27*$Q$2)+(R27*$R$2)+(S27*$S$2)+(T27*$T$2)+(U27*$U$2)+(V27*$V$2)+(W27*$W$2)+(X27*$X$2)+(Y27*$Y$2)+(Z27*$Z$2))</f>
        <v/>
      </c>
      <c r="J27" s="86"/>
      <c r="K27" s="86"/>
      <c r="L27" s="86"/>
      <c r="M27" s="86"/>
      <c r="N27" s="86"/>
      <c r="O27" s="86"/>
      <c r="P27" s="86"/>
      <c r="Q27" s="86"/>
      <c r="R27" s="86"/>
      <c r="S27" s="86"/>
      <c r="T27" s="86"/>
      <c r="U27" s="86"/>
      <c r="V27" s="86"/>
      <c r="W27" s="86"/>
      <c r="X27" s="86"/>
      <c r="Y27" s="86"/>
      <c r="Z27" s="86"/>
      <c r="AL27" s="10">
        <f t="shared" si="11"/>
        <v>0</v>
      </c>
      <c r="AM27" s="27" t="str">
        <f t="shared" si="12"/>
        <v/>
      </c>
      <c r="AN27" s="27" t="str">
        <f t="shared" si="13"/>
        <v/>
      </c>
      <c r="AO27" s="27" t="str">
        <f t="shared" si="14"/>
        <v/>
      </c>
      <c r="AP27" s="27" t="str">
        <f t="shared" si="15"/>
        <v/>
      </c>
      <c r="AQ27" s="27" t="str">
        <f t="shared" si="16"/>
        <v/>
      </c>
      <c r="AR27" s="27" t="str">
        <f t="shared" si="17"/>
        <v/>
      </c>
      <c r="AS27" s="27" t="str">
        <f t="shared" si="18"/>
        <v/>
      </c>
      <c r="AT27" s="27" t="str">
        <f t="shared" si="19"/>
        <v/>
      </c>
      <c r="AU27" s="27" t="str">
        <f t="shared" si="20"/>
        <v/>
      </c>
      <c r="AV27" s="27" t="str">
        <f t="shared" si="21"/>
        <v/>
      </c>
      <c r="AW27" s="27" t="str">
        <f t="shared" si="22"/>
        <v/>
      </c>
      <c r="AX27" s="27" t="str">
        <f t="shared" si="23"/>
        <v/>
      </c>
      <c r="AY27" s="27" t="str">
        <f t="shared" si="24"/>
        <v/>
      </c>
      <c r="AZ27" s="27" t="str">
        <f t="shared" si="25"/>
        <v/>
      </c>
      <c r="BA27" s="27" t="str">
        <f t="shared" si="26"/>
        <v/>
      </c>
      <c r="BB27" s="27" t="str">
        <f t="shared" si="27"/>
        <v/>
      </c>
      <c r="BC27" s="27" t="str">
        <f t="shared" si="28"/>
        <v/>
      </c>
    </row>
    <row r="28" spans="3:55" ht="18.75" x14ac:dyDescent="0.3">
      <c r="C28" s="38" t="str">
        <f t="shared" si="30"/>
        <v/>
      </c>
      <c r="D28" s="49" t="str">
        <f>IF(D27&gt;=Bestelformulier!$H$51,"",'Taarten koppelen'!D27+1)</f>
        <v/>
      </c>
      <c r="E28" s="12" t="str">
        <f>IF($D28="","",Afleveradressen!J22)</f>
        <v/>
      </c>
      <c r="F28" s="83" t="str">
        <f>IF($D28="","",Afleveradressen!K22&amp;Afleveradressen!L22)</f>
        <v/>
      </c>
      <c r="G28" s="12" t="str">
        <f>IF($D28="","",Afleveradressen!N22)</f>
        <v/>
      </c>
      <c r="I28" s="41" t="str">
        <f>IF(D28="","",VLOOKUP(D28,Afleveradressen!$C$8:$AE$58,29,FALSE)+(J28*$J$2)+(K28*$K$2)+(L28*$L$2)+(M28*$M$2)+(N28*$N$2)+(O28*$O$2)+(P28*$P$2)+(Q28*$Q$2)+(R28*$R$2)+(S28*$S$2)+(T28*$T$2)+(U28*$U$2)+(V28*$V$2)+(W28*$W$2)+(X28*$X$2)+(Y28*$Y$2)+(Z28*$Z$2))</f>
        <v/>
      </c>
      <c r="J28" s="86"/>
      <c r="K28" s="86"/>
      <c r="L28" s="86"/>
      <c r="M28" s="86"/>
      <c r="N28" s="86"/>
      <c r="O28" s="86"/>
      <c r="P28" s="86"/>
      <c r="Q28" s="86"/>
      <c r="R28" s="86"/>
      <c r="S28" s="86"/>
      <c r="T28" s="86"/>
      <c r="U28" s="86"/>
      <c r="V28" s="86"/>
      <c r="W28" s="86"/>
      <c r="X28" s="86"/>
      <c r="Y28" s="86"/>
      <c r="Z28" s="86"/>
      <c r="AL28" s="10">
        <f t="shared" si="11"/>
        <v>0</v>
      </c>
      <c r="AM28" s="27" t="str">
        <f t="shared" si="12"/>
        <v/>
      </c>
      <c r="AN28" s="27" t="str">
        <f t="shared" si="13"/>
        <v/>
      </c>
      <c r="AO28" s="27" t="str">
        <f t="shared" si="14"/>
        <v/>
      </c>
      <c r="AP28" s="27" t="str">
        <f t="shared" si="15"/>
        <v/>
      </c>
      <c r="AQ28" s="27" t="str">
        <f t="shared" si="16"/>
        <v/>
      </c>
      <c r="AR28" s="27" t="str">
        <f t="shared" si="17"/>
        <v/>
      </c>
      <c r="AS28" s="27" t="str">
        <f t="shared" si="18"/>
        <v/>
      </c>
      <c r="AT28" s="27" t="str">
        <f t="shared" si="19"/>
        <v/>
      </c>
      <c r="AU28" s="27" t="str">
        <f t="shared" si="20"/>
        <v/>
      </c>
      <c r="AV28" s="27" t="str">
        <f t="shared" si="21"/>
        <v/>
      </c>
      <c r="AW28" s="27" t="str">
        <f t="shared" si="22"/>
        <v/>
      </c>
      <c r="AX28" s="27" t="str">
        <f t="shared" si="23"/>
        <v/>
      </c>
      <c r="AY28" s="27" t="str">
        <f t="shared" si="24"/>
        <v/>
      </c>
      <c r="AZ28" s="27" t="str">
        <f t="shared" si="25"/>
        <v/>
      </c>
      <c r="BA28" s="27" t="str">
        <f t="shared" si="26"/>
        <v/>
      </c>
      <c r="BB28" s="27" t="str">
        <f t="shared" si="27"/>
        <v/>
      </c>
      <c r="BC28" s="27" t="str">
        <f t="shared" si="28"/>
        <v/>
      </c>
    </row>
    <row r="29" spans="3:55" ht="18.75" x14ac:dyDescent="0.3">
      <c r="C29" s="38" t="str">
        <f t="shared" si="30"/>
        <v/>
      </c>
      <c r="D29" s="49" t="str">
        <f>IF(D28&gt;=Bestelformulier!$H$51,"",'Taarten koppelen'!D28+1)</f>
        <v/>
      </c>
      <c r="E29" s="12" t="str">
        <f>IF($D29="","",Afleveradressen!J23)</f>
        <v/>
      </c>
      <c r="F29" s="83" t="str">
        <f>IF($D29="","",Afleveradressen!K23&amp;Afleveradressen!L23)</f>
        <v/>
      </c>
      <c r="G29" s="12" t="str">
        <f>IF($D29="","",Afleveradressen!N23)</f>
        <v/>
      </c>
      <c r="I29" s="41" t="str">
        <f>IF(D29="","",VLOOKUP(D29,Afleveradressen!$C$8:$AE$58,29,FALSE)+(J29*$J$2)+(K29*$K$2)+(L29*$L$2)+(M29*$M$2)+(N29*$N$2)+(O29*$O$2)+(P29*$P$2)+(Q29*$Q$2)+(R29*$R$2)+(S29*$S$2)+(T29*$T$2)+(U29*$U$2)+(V29*$V$2)+(W29*$W$2)+(X29*$X$2)+(Y29*$Y$2)+(Z29*$Z$2))</f>
        <v/>
      </c>
      <c r="J29" s="86"/>
      <c r="K29" s="86"/>
      <c r="L29" s="86"/>
      <c r="M29" s="86"/>
      <c r="N29" s="86"/>
      <c r="O29" s="86"/>
      <c r="P29" s="86"/>
      <c r="Q29" s="86"/>
      <c r="R29" s="86"/>
      <c r="S29" s="86"/>
      <c r="T29" s="86"/>
      <c r="U29" s="86"/>
      <c r="V29" s="86"/>
      <c r="W29" s="86"/>
      <c r="X29" s="86"/>
      <c r="Y29" s="86"/>
      <c r="Z29" s="86"/>
      <c r="AL29" s="10">
        <f t="shared" si="11"/>
        <v>0</v>
      </c>
      <c r="AM29" s="27" t="str">
        <f t="shared" si="12"/>
        <v/>
      </c>
      <c r="AN29" s="27" t="str">
        <f t="shared" si="13"/>
        <v/>
      </c>
      <c r="AO29" s="27" t="str">
        <f t="shared" si="14"/>
        <v/>
      </c>
      <c r="AP29" s="27" t="str">
        <f t="shared" si="15"/>
        <v/>
      </c>
      <c r="AQ29" s="27" t="str">
        <f t="shared" si="16"/>
        <v/>
      </c>
      <c r="AR29" s="27" t="str">
        <f t="shared" si="17"/>
        <v/>
      </c>
      <c r="AS29" s="27" t="str">
        <f t="shared" si="18"/>
        <v/>
      </c>
      <c r="AT29" s="27" t="str">
        <f t="shared" si="19"/>
        <v/>
      </c>
      <c r="AU29" s="27" t="str">
        <f t="shared" si="20"/>
        <v/>
      </c>
      <c r="AV29" s="27" t="str">
        <f t="shared" si="21"/>
        <v/>
      </c>
      <c r="AW29" s="27" t="str">
        <f t="shared" si="22"/>
        <v/>
      </c>
      <c r="AX29" s="27" t="str">
        <f t="shared" si="23"/>
        <v/>
      </c>
      <c r="AY29" s="27" t="str">
        <f t="shared" si="24"/>
        <v/>
      </c>
      <c r="AZ29" s="27" t="str">
        <f t="shared" si="25"/>
        <v/>
      </c>
      <c r="BA29" s="27" t="str">
        <f t="shared" si="26"/>
        <v/>
      </c>
      <c r="BB29" s="27" t="str">
        <f t="shared" si="27"/>
        <v/>
      </c>
      <c r="BC29" s="27" t="str">
        <f t="shared" si="28"/>
        <v/>
      </c>
    </row>
    <row r="30" spans="3:55" ht="18.75" x14ac:dyDescent="0.3">
      <c r="C30" s="38" t="str">
        <f t="shared" si="30"/>
        <v/>
      </c>
      <c r="D30" s="49" t="str">
        <f>IF(D29&gt;=Bestelformulier!$H$51,"",'Taarten koppelen'!D29+1)</f>
        <v/>
      </c>
      <c r="E30" s="12" t="str">
        <f>IF($D30="","",Afleveradressen!J24)</f>
        <v/>
      </c>
      <c r="F30" s="83" t="str">
        <f>IF($D30="","",Afleveradressen!K24&amp;Afleveradressen!L24)</f>
        <v/>
      </c>
      <c r="G30" s="12" t="str">
        <f>IF($D30="","",Afleveradressen!N24)</f>
        <v/>
      </c>
      <c r="I30" s="41" t="str">
        <f>IF(D30="","",VLOOKUP(D30,Afleveradressen!$C$8:$AE$58,29,FALSE)+(J30*$J$2)+(K30*$K$2)+(L30*$L$2)+(M30*$M$2)+(N30*$N$2)+(O30*$O$2)+(P30*$P$2)+(Q30*$Q$2)+(R30*$R$2)+(S30*$S$2)+(T30*$T$2)+(U30*$U$2)+(V30*$V$2)+(W30*$W$2)+(X30*$X$2)+(Y30*$Y$2)+(Z30*$Z$2))</f>
        <v/>
      </c>
      <c r="J30" s="86"/>
      <c r="K30" s="86"/>
      <c r="L30" s="86"/>
      <c r="M30" s="86"/>
      <c r="N30" s="86"/>
      <c r="O30" s="86"/>
      <c r="P30" s="86"/>
      <c r="Q30" s="86"/>
      <c r="R30" s="86"/>
      <c r="S30" s="86"/>
      <c r="T30" s="86"/>
      <c r="U30" s="86"/>
      <c r="V30" s="86"/>
      <c r="W30" s="86"/>
      <c r="X30" s="86"/>
      <c r="Y30" s="86"/>
      <c r="Z30" s="86"/>
      <c r="AL30" s="10">
        <f t="shared" si="11"/>
        <v>0</v>
      </c>
      <c r="AM30" s="27" t="str">
        <f t="shared" si="12"/>
        <v/>
      </c>
      <c r="AN30" s="27" t="str">
        <f t="shared" si="13"/>
        <v/>
      </c>
      <c r="AO30" s="27" t="str">
        <f t="shared" si="14"/>
        <v/>
      </c>
      <c r="AP30" s="27" t="str">
        <f t="shared" si="15"/>
        <v/>
      </c>
      <c r="AQ30" s="27" t="str">
        <f t="shared" si="16"/>
        <v/>
      </c>
      <c r="AR30" s="27" t="str">
        <f t="shared" si="17"/>
        <v/>
      </c>
      <c r="AS30" s="27" t="str">
        <f t="shared" si="18"/>
        <v/>
      </c>
      <c r="AT30" s="27" t="str">
        <f t="shared" si="19"/>
        <v/>
      </c>
      <c r="AU30" s="27" t="str">
        <f t="shared" si="20"/>
        <v/>
      </c>
      <c r="AV30" s="27" t="str">
        <f t="shared" si="21"/>
        <v/>
      </c>
      <c r="AW30" s="27" t="str">
        <f t="shared" si="22"/>
        <v/>
      </c>
      <c r="AX30" s="27" t="str">
        <f t="shared" si="23"/>
        <v/>
      </c>
      <c r="AY30" s="27" t="str">
        <f t="shared" si="24"/>
        <v/>
      </c>
      <c r="AZ30" s="27" t="str">
        <f t="shared" si="25"/>
        <v/>
      </c>
      <c r="BA30" s="27" t="str">
        <f t="shared" si="26"/>
        <v/>
      </c>
      <c r="BB30" s="27" t="str">
        <f t="shared" si="27"/>
        <v/>
      </c>
      <c r="BC30" s="27" t="str">
        <f t="shared" si="28"/>
        <v/>
      </c>
    </row>
    <row r="31" spans="3:55" ht="18.75" x14ac:dyDescent="0.3">
      <c r="C31" s="38" t="str">
        <f t="shared" si="30"/>
        <v/>
      </c>
      <c r="D31" s="49" t="str">
        <f>IF(D30&gt;=Bestelformulier!$H$51,"",'Taarten koppelen'!D30+1)</f>
        <v/>
      </c>
      <c r="E31" s="12" t="str">
        <f>IF($D31="","",Afleveradressen!J25)</f>
        <v/>
      </c>
      <c r="F31" s="83" t="str">
        <f>IF($D31="","",Afleveradressen!K25&amp;Afleveradressen!L25)</f>
        <v/>
      </c>
      <c r="G31" s="12" t="str">
        <f>IF($D31="","",Afleveradressen!N25)</f>
        <v/>
      </c>
      <c r="I31" s="41" t="str">
        <f>IF(D31="","",VLOOKUP(D31,Afleveradressen!$C$8:$AE$58,29,FALSE)+(J31*$J$2)+(K31*$K$2)+(L31*$L$2)+(M31*$M$2)+(N31*$N$2)+(O31*$O$2)+(P31*$P$2)+(Q31*$Q$2)+(R31*$R$2)+(S31*$S$2)+(T31*$T$2)+(U31*$U$2)+(V31*$V$2)+(W31*$W$2)+(X31*$X$2)+(Y31*$Y$2)+(Z31*$Z$2))</f>
        <v/>
      </c>
      <c r="J31" s="86"/>
      <c r="K31" s="86"/>
      <c r="L31" s="86"/>
      <c r="M31" s="86"/>
      <c r="N31" s="86"/>
      <c r="O31" s="86"/>
      <c r="P31" s="86"/>
      <c r="Q31" s="86"/>
      <c r="R31" s="86"/>
      <c r="S31" s="86"/>
      <c r="T31" s="86"/>
      <c r="U31" s="86"/>
      <c r="V31" s="86"/>
      <c r="W31" s="86"/>
      <c r="X31" s="86"/>
      <c r="Y31" s="86"/>
      <c r="Z31" s="86"/>
      <c r="AL31" s="10">
        <f t="shared" si="11"/>
        <v>0</v>
      </c>
      <c r="AM31" s="27" t="str">
        <f t="shared" si="12"/>
        <v/>
      </c>
      <c r="AN31" s="27" t="str">
        <f t="shared" si="13"/>
        <v/>
      </c>
      <c r="AO31" s="27" t="str">
        <f t="shared" si="14"/>
        <v/>
      </c>
      <c r="AP31" s="27" t="str">
        <f t="shared" si="15"/>
        <v/>
      </c>
      <c r="AQ31" s="27" t="str">
        <f t="shared" si="16"/>
        <v/>
      </c>
      <c r="AR31" s="27" t="str">
        <f t="shared" si="17"/>
        <v/>
      </c>
      <c r="AS31" s="27" t="str">
        <f t="shared" si="18"/>
        <v/>
      </c>
      <c r="AT31" s="27" t="str">
        <f t="shared" si="19"/>
        <v/>
      </c>
      <c r="AU31" s="27" t="str">
        <f t="shared" si="20"/>
        <v/>
      </c>
      <c r="AV31" s="27" t="str">
        <f t="shared" si="21"/>
        <v/>
      </c>
      <c r="AW31" s="27" t="str">
        <f t="shared" si="22"/>
        <v/>
      </c>
      <c r="AX31" s="27" t="str">
        <f t="shared" si="23"/>
        <v/>
      </c>
      <c r="AY31" s="27" t="str">
        <f t="shared" si="24"/>
        <v/>
      </c>
      <c r="AZ31" s="27" t="str">
        <f t="shared" si="25"/>
        <v/>
      </c>
      <c r="BA31" s="27" t="str">
        <f t="shared" si="26"/>
        <v/>
      </c>
      <c r="BB31" s="27" t="str">
        <f t="shared" si="27"/>
        <v/>
      </c>
      <c r="BC31" s="27" t="str">
        <f t="shared" si="28"/>
        <v/>
      </c>
    </row>
    <row r="32" spans="3:55" ht="18.75" x14ac:dyDescent="0.3">
      <c r="C32" s="38" t="str">
        <f t="shared" si="30"/>
        <v/>
      </c>
      <c r="D32" s="49" t="str">
        <f>IF(D31&gt;=Bestelformulier!$H$51,"",'Taarten koppelen'!D31+1)</f>
        <v/>
      </c>
      <c r="E32" s="12" t="str">
        <f>IF($D32="","",Afleveradressen!J26)</f>
        <v/>
      </c>
      <c r="F32" s="83" t="str">
        <f>IF($D32="","",Afleveradressen!K26&amp;Afleveradressen!L26)</f>
        <v/>
      </c>
      <c r="G32" s="12" t="str">
        <f>IF($D32="","",Afleveradressen!N26)</f>
        <v/>
      </c>
      <c r="I32" s="41" t="str">
        <f>IF(D32="","",VLOOKUP(D32,Afleveradressen!$C$8:$AE$58,29,FALSE)+(J32*$J$2)+(K32*$K$2)+(L32*$L$2)+(M32*$M$2)+(N32*$N$2)+(O32*$O$2)+(P32*$P$2)+(Q32*$Q$2)+(R32*$R$2)+(S32*$S$2)+(T32*$T$2)+(U32*$U$2)+(V32*$V$2)+(W32*$W$2)+(X32*$X$2)+(Y32*$Y$2)+(Z32*$Z$2))</f>
        <v/>
      </c>
      <c r="J32" s="86"/>
      <c r="K32" s="86"/>
      <c r="L32" s="86"/>
      <c r="M32" s="86"/>
      <c r="N32" s="86"/>
      <c r="O32" s="86"/>
      <c r="P32" s="86"/>
      <c r="Q32" s="86"/>
      <c r="R32" s="86"/>
      <c r="S32" s="86"/>
      <c r="T32" s="86"/>
      <c r="U32" s="86"/>
      <c r="V32" s="86"/>
      <c r="W32" s="86"/>
      <c r="X32" s="86"/>
      <c r="Y32" s="86"/>
      <c r="Z32" s="86"/>
      <c r="AL32" s="10">
        <f t="shared" si="11"/>
        <v>0</v>
      </c>
      <c r="AM32" s="27" t="str">
        <f t="shared" si="12"/>
        <v/>
      </c>
      <c r="AN32" s="27" t="str">
        <f t="shared" si="13"/>
        <v/>
      </c>
      <c r="AO32" s="27" t="str">
        <f t="shared" si="14"/>
        <v/>
      </c>
      <c r="AP32" s="27" t="str">
        <f t="shared" si="15"/>
        <v/>
      </c>
      <c r="AQ32" s="27" t="str">
        <f t="shared" si="16"/>
        <v/>
      </c>
      <c r="AR32" s="27" t="str">
        <f t="shared" si="17"/>
        <v/>
      </c>
      <c r="AS32" s="27" t="str">
        <f t="shared" si="18"/>
        <v/>
      </c>
      <c r="AT32" s="27" t="str">
        <f t="shared" si="19"/>
        <v/>
      </c>
      <c r="AU32" s="27" t="str">
        <f t="shared" si="20"/>
        <v/>
      </c>
      <c r="AV32" s="27" t="str">
        <f t="shared" si="21"/>
        <v/>
      </c>
      <c r="AW32" s="27" t="str">
        <f t="shared" si="22"/>
        <v/>
      </c>
      <c r="AX32" s="27" t="str">
        <f t="shared" si="23"/>
        <v/>
      </c>
      <c r="AY32" s="27" t="str">
        <f t="shared" si="24"/>
        <v/>
      </c>
      <c r="AZ32" s="27" t="str">
        <f t="shared" si="25"/>
        <v/>
      </c>
      <c r="BA32" s="27" t="str">
        <f t="shared" si="26"/>
        <v/>
      </c>
      <c r="BB32" s="27" t="str">
        <f t="shared" si="27"/>
        <v/>
      </c>
      <c r="BC32" s="27" t="str">
        <f t="shared" si="28"/>
        <v/>
      </c>
    </row>
    <row r="33" spans="3:55" ht="18.75" x14ac:dyDescent="0.3">
      <c r="C33" s="38" t="str">
        <f t="shared" si="30"/>
        <v/>
      </c>
      <c r="D33" s="49" t="str">
        <f>IF(D32&gt;=Bestelformulier!$H$51,"",'Taarten koppelen'!D32+1)</f>
        <v/>
      </c>
      <c r="E33" s="12" t="str">
        <f>IF($D33="","",Afleveradressen!J27)</f>
        <v/>
      </c>
      <c r="F33" s="83" t="str">
        <f>IF($D33="","",Afleveradressen!K27&amp;Afleveradressen!L27)</f>
        <v/>
      </c>
      <c r="G33" s="12" t="str">
        <f>IF($D33="","",Afleveradressen!N27)</f>
        <v/>
      </c>
      <c r="I33" s="41" t="str">
        <f>IF(D33="","",VLOOKUP(D33,Afleveradressen!$C$8:$AE$58,29,FALSE)+(J33*$J$2)+(K33*$K$2)+(L33*$L$2)+(M33*$M$2)+(N33*$N$2)+(O33*$O$2)+(P33*$P$2)+(Q33*$Q$2)+(R33*$R$2)+(S33*$S$2)+(T33*$T$2)+(U33*$U$2)+(V33*$V$2)+(W33*$W$2)+(X33*$X$2)+(Y33*$Y$2)+(Z33*$Z$2))</f>
        <v/>
      </c>
      <c r="J33" s="86"/>
      <c r="K33" s="86"/>
      <c r="L33" s="86"/>
      <c r="M33" s="86"/>
      <c r="N33" s="86"/>
      <c r="O33" s="86"/>
      <c r="P33" s="86"/>
      <c r="Q33" s="86"/>
      <c r="R33" s="86"/>
      <c r="S33" s="86"/>
      <c r="T33" s="86"/>
      <c r="U33" s="86"/>
      <c r="V33" s="86"/>
      <c r="W33" s="86"/>
      <c r="X33" s="86"/>
      <c r="Y33" s="86"/>
      <c r="Z33" s="86"/>
      <c r="AL33" s="10">
        <f t="shared" si="11"/>
        <v>0</v>
      </c>
      <c r="AM33" s="27" t="str">
        <f t="shared" si="12"/>
        <v/>
      </c>
      <c r="AN33" s="27" t="str">
        <f t="shared" si="13"/>
        <v/>
      </c>
      <c r="AO33" s="27" t="str">
        <f t="shared" si="14"/>
        <v/>
      </c>
      <c r="AP33" s="27" t="str">
        <f t="shared" si="15"/>
        <v/>
      </c>
      <c r="AQ33" s="27" t="str">
        <f t="shared" si="16"/>
        <v/>
      </c>
      <c r="AR33" s="27" t="str">
        <f t="shared" si="17"/>
        <v/>
      </c>
      <c r="AS33" s="27" t="str">
        <f t="shared" si="18"/>
        <v/>
      </c>
      <c r="AT33" s="27" t="str">
        <f t="shared" si="19"/>
        <v/>
      </c>
      <c r="AU33" s="27" t="str">
        <f t="shared" si="20"/>
        <v/>
      </c>
      <c r="AV33" s="27" t="str">
        <f t="shared" si="21"/>
        <v/>
      </c>
      <c r="AW33" s="27" t="str">
        <f t="shared" si="22"/>
        <v/>
      </c>
      <c r="AX33" s="27" t="str">
        <f t="shared" si="23"/>
        <v/>
      </c>
      <c r="AY33" s="27" t="str">
        <f t="shared" si="24"/>
        <v/>
      </c>
      <c r="AZ33" s="27" t="str">
        <f t="shared" si="25"/>
        <v/>
      </c>
      <c r="BA33" s="27" t="str">
        <f t="shared" si="26"/>
        <v/>
      </c>
      <c r="BB33" s="27" t="str">
        <f t="shared" si="27"/>
        <v/>
      </c>
      <c r="BC33" s="27" t="str">
        <f t="shared" si="28"/>
        <v/>
      </c>
    </row>
    <row r="34" spans="3:55" ht="18.75" x14ac:dyDescent="0.3">
      <c r="C34" s="38" t="str">
        <f t="shared" si="30"/>
        <v/>
      </c>
      <c r="D34" s="49" t="str">
        <f>IF(D33&gt;=Bestelformulier!$H$51,"",'Taarten koppelen'!D33+1)</f>
        <v/>
      </c>
      <c r="E34" s="12" t="str">
        <f>IF($D34="","",Afleveradressen!J28)</f>
        <v/>
      </c>
      <c r="F34" s="83" t="str">
        <f>IF($D34="","",Afleveradressen!K28&amp;Afleveradressen!L28)</f>
        <v/>
      </c>
      <c r="G34" s="12" t="str">
        <f>IF($D34="","",Afleveradressen!N28)</f>
        <v/>
      </c>
      <c r="I34" s="41" t="str">
        <f>IF(D34="","",VLOOKUP(D34,Afleveradressen!$C$8:$AE$58,29,FALSE)+(J34*$J$2)+(K34*$K$2)+(L34*$L$2)+(M34*$M$2)+(N34*$N$2)+(O34*$O$2)+(P34*$P$2)+(Q34*$Q$2)+(R34*$R$2)+(S34*$S$2)+(T34*$T$2)+(U34*$U$2)+(V34*$V$2)+(W34*$W$2)+(X34*$X$2)+(Y34*$Y$2)+(Z34*$Z$2))</f>
        <v/>
      </c>
      <c r="J34" s="86"/>
      <c r="K34" s="86"/>
      <c r="L34" s="86"/>
      <c r="M34" s="86"/>
      <c r="N34" s="86"/>
      <c r="O34" s="86"/>
      <c r="P34" s="86"/>
      <c r="Q34" s="86"/>
      <c r="R34" s="86"/>
      <c r="S34" s="86"/>
      <c r="T34" s="86"/>
      <c r="U34" s="86"/>
      <c r="V34" s="86"/>
      <c r="W34" s="86"/>
      <c r="X34" s="86"/>
      <c r="Y34" s="86"/>
      <c r="Z34" s="86"/>
      <c r="AL34" s="10">
        <f t="shared" si="11"/>
        <v>0</v>
      </c>
      <c r="AM34" s="27" t="str">
        <f t="shared" si="12"/>
        <v/>
      </c>
      <c r="AN34" s="27" t="str">
        <f t="shared" si="13"/>
        <v/>
      </c>
      <c r="AO34" s="27" t="str">
        <f t="shared" si="14"/>
        <v/>
      </c>
      <c r="AP34" s="27" t="str">
        <f t="shared" si="15"/>
        <v/>
      </c>
      <c r="AQ34" s="27" t="str">
        <f t="shared" si="16"/>
        <v/>
      </c>
      <c r="AR34" s="27" t="str">
        <f t="shared" si="17"/>
        <v/>
      </c>
      <c r="AS34" s="27" t="str">
        <f t="shared" si="18"/>
        <v/>
      </c>
      <c r="AT34" s="27" t="str">
        <f t="shared" si="19"/>
        <v/>
      </c>
      <c r="AU34" s="27" t="str">
        <f t="shared" si="20"/>
        <v/>
      </c>
      <c r="AV34" s="27" t="str">
        <f t="shared" si="21"/>
        <v/>
      </c>
      <c r="AW34" s="27" t="str">
        <f t="shared" si="22"/>
        <v/>
      </c>
      <c r="AX34" s="27" t="str">
        <f t="shared" si="23"/>
        <v/>
      </c>
      <c r="AY34" s="27" t="str">
        <f t="shared" si="24"/>
        <v/>
      </c>
      <c r="AZ34" s="27" t="str">
        <f t="shared" si="25"/>
        <v/>
      </c>
      <c r="BA34" s="27" t="str">
        <f t="shared" si="26"/>
        <v/>
      </c>
      <c r="BB34" s="27" t="str">
        <f t="shared" si="27"/>
        <v/>
      </c>
      <c r="BC34" s="27" t="str">
        <f t="shared" si="28"/>
        <v/>
      </c>
    </row>
    <row r="35" spans="3:55" ht="18.75" x14ac:dyDescent="0.3">
      <c r="C35" s="38" t="str">
        <f t="shared" si="30"/>
        <v/>
      </c>
      <c r="D35" s="49" t="str">
        <f>IF(D34&gt;=Bestelformulier!$H$51,"",'Taarten koppelen'!D34+1)</f>
        <v/>
      </c>
      <c r="E35" s="12" t="str">
        <f>IF($D35="","",Afleveradressen!J29)</f>
        <v/>
      </c>
      <c r="F35" s="83" t="str">
        <f>IF($D35="","",Afleveradressen!K29&amp;Afleveradressen!L29)</f>
        <v/>
      </c>
      <c r="G35" s="12" t="str">
        <f>IF($D35="","",Afleveradressen!N29)</f>
        <v/>
      </c>
      <c r="I35" s="41" t="str">
        <f>IF(D35="","",VLOOKUP(D35,Afleveradressen!$C$8:$AE$58,29,FALSE)+(J35*$J$2)+(K35*$K$2)+(L35*$L$2)+(M35*$M$2)+(N35*$N$2)+(O35*$O$2)+(P35*$P$2)+(Q35*$Q$2)+(R35*$R$2)+(S35*$S$2)+(T35*$T$2)+(U35*$U$2)+(V35*$V$2)+(W35*$W$2)+(X35*$X$2)+(Y35*$Y$2)+(Z35*$Z$2))</f>
        <v/>
      </c>
      <c r="J35" s="86"/>
      <c r="K35" s="86"/>
      <c r="L35" s="86"/>
      <c r="M35" s="86"/>
      <c r="N35" s="86"/>
      <c r="O35" s="86"/>
      <c r="P35" s="86"/>
      <c r="Q35" s="86"/>
      <c r="R35" s="86"/>
      <c r="S35" s="86"/>
      <c r="T35" s="86"/>
      <c r="U35" s="86"/>
      <c r="V35" s="86"/>
      <c r="W35" s="86"/>
      <c r="X35" s="86"/>
      <c r="Y35" s="86"/>
      <c r="Z35" s="86"/>
      <c r="AL35" s="10">
        <f t="shared" si="11"/>
        <v>0</v>
      </c>
      <c r="AM35" s="27" t="str">
        <f t="shared" si="12"/>
        <v/>
      </c>
      <c r="AN35" s="27" t="str">
        <f t="shared" si="13"/>
        <v/>
      </c>
      <c r="AO35" s="27" t="str">
        <f t="shared" si="14"/>
        <v/>
      </c>
      <c r="AP35" s="27" t="str">
        <f t="shared" si="15"/>
        <v/>
      </c>
      <c r="AQ35" s="27" t="str">
        <f t="shared" si="16"/>
        <v/>
      </c>
      <c r="AR35" s="27" t="str">
        <f t="shared" si="17"/>
        <v/>
      </c>
      <c r="AS35" s="27" t="str">
        <f t="shared" si="18"/>
        <v/>
      </c>
      <c r="AT35" s="27" t="str">
        <f t="shared" si="19"/>
        <v/>
      </c>
      <c r="AU35" s="27" t="str">
        <f t="shared" si="20"/>
        <v/>
      </c>
      <c r="AV35" s="27" t="str">
        <f t="shared" si="21"/>
        <v/>
      </c>
      <c r="AW35" s="27" t="str">
        <f t="shared" si="22"/>
        <v/>
      </c>
      <c r="AX35" s="27" t="str">
        <f t="shared" si="23"/>
        <v/>
      </c>
      <c r="AY35" s="27" t="str">
        <f t="shared" si="24"/>
        <v/>
      </c>
      <c r="AZ35" s="27" t="str">
        <f t="shared" si="25"/>
        <v/>
      </c>
      <c r="BA35" s="27" t="str">
        <f t="shared" si="26"/>
        <v/>
      </c>
      <c r="BB35" s="27" t="str">
        <f t="shared" si="27"/>
        <v/>
      </c>
      <c r="BC35" s="27" t="str">
        <f t="shared" si="28"/>
        <v/>
      </c>
    </row>
    <row r="36" spans="3:55" ht="18.75" x14ac:dyDescent="0.3">
      <c r="C36" s="38" t="str">
        <f t="shared" si="30"/>
        <v/>
      </c>
      <c r="D36" s="49" t="str">
        <f>IF(D35&gt;=Bestelformulier!$H$51,"",'Taarten koppelen'!D35+1)</f>
        <v/>
      </c>
      <c r="E36" s="12" t="str">
        <f>IF($D36="","",Afleveradressen!J30)</f>
        <v/>
      </c>
      <c r="F36" s="83" t="str">
        <f>IF($D36="","",Afleveradressen!K30&amp;Afleveradressen!L30)</f>
        <v/>
      </c>
      <c r="G36" s="12" t="str">
        <f>IF($D36="","",Afleveradressen!N30)</f>
        <v/>
      </c>
      <c r="I36" s="41" t="str">
        <f>IF(D36="","",VLOOKUP(D36,Afleveradressen!$C$8:$AE$58,29,FALSE)+(J36*$J$2)+(K36*$K$2)+(L36*$L$2)+(M36*$M$2)+(N36*$N$2)+(O36*$O$2)+(P36*$P$2)+(Q36*$Q$2)+(R36*$R$2)+(S36*$S$2)+(T36*$T$2)+(U36*$U$2)+(V36*$V$2)+(W36*$W$2)+(X36*$X$2)+(Y36*$Y$2)+(Z36*$Z$2))</f>
        <v/>
      </c>
      <c r="J36" s="86"/>
      <c r="K36" s="86"/>
      <c r="L36" s="86"/>
      <c r="M36" s="86"/>
      <c r="N36" s="86"/>
      <c r="O36" s="86"/>
      <c r="P36" s="86"/>
      <c r="Q36" s="86"/>
      <c r="R36" s="86"/>
      <c r="S36" s="86"/>
      <c r="T36" s="86"/>
      <c r="U36" s="86"/>
      <c r="V36" s="86"/>
      <c r="W36" s="86"/>
      <c r="X36" s="86"/>
      <c r="Y36" s="86"/>
      <c r="Z36" s="86"/>
      <c r="AL36" s="10">
        <f t="shared" si="11"/>
        <v>0</v>
      </c>
      <c r="AM36" s="27" t="str">
        <f t="shared" si="12"/>
        <v/>
      </c>
      <c r="AN36" s="27" t="str">
        <f t="shared" si="13"/>
        <v/>
      </c>
      <c r="AO36" s="27" t="str">
        <f t="shared" si="14"/>
        <v/>
      </c>
      <c r="AP36" s="27" t="str">
        <f t="shared" si="15"/>
        <v/>
      </c>
      <c r="AQ36" s="27" t="str">
        <f t="shared" si="16"/>
        <v/>
      </c>
      <c r="AR36" s="27" t="str">
        <f t="shared" si="17"/>
        <v/>
      </c>
      <c r="AS36" s="27" t="str">
        <f t="shared" si="18"/>
        <v/>
      </c>
      <c r="AT36" s="27" t="str">
        <f t="shared" si="19"/>
        <v/>
      </c>
      <c r="AU36" s="27" t="str">
        <f t="shared" si="20"/>
        <v/>
      </c>
      <c r="AV36" s="27" t="str">
        <f t="shared" si="21"/>
        <v/>
      </c>
      <c r="AW36" s="27" t="str">
        <f t="shared" si="22"/>
        <v/>
      </c>
      <c r="AX36" s="27" t="str">
        <f t="shared" si="23"/>
        <v/>
      </c>
      <c r="AY36" s="27" t="str">
        <f t="shared" si="24"/>
        <v/>
      </c>
      <c r="AZ36" s="27" t="str">
        <f t="shared" si="25"/>
        <v/>
      </c>
      <c r="BA36" s="27" t="str">
        <f t="shared" si="26"/>
        <v/>
      </c>
      <c r="BB36" s="27" t="str">
        <f t="shared" si="27"/>
        <v/>
      </c>
      <c r="BC36" s="27" t="str">
        <f t="shared" si="28"/>
        <v/>
      </c>
    </row>
    <row r="37" spans="3:55" ht="18.75" x14ac:dyDescent="0.3">
      <c r="C37" s="38" t="str">
        <f t="shared" si="30"/>
        <v/>
      </c>
      <c r="D37" s="49" t="str">
        <f>IF(D36&gt;=Bestelformulier!$H$51,"",'Taarten koppelen'!D36+1)</f>
        <v/>
      </c>
      <c r="E37" s="12" t="str">
        <f>IF($D37="","",Afleveradressen!J31)</f>
        <v/>
      </c>
      <c r="F37" s="83" t="str">
        <f>IF($D37="","",Afleveradressen!K31&amp;Afleveradressen!L31)</f>
        <v/>
      </c>
      <c r="G37" s="12" t="str">
        <f>IF($D37="","",Afleveradressen!N31)</f>
        <v/>
      </c>
      <c r="I37" s="41" t="str">
        <f>IF(D37="","",VLOOKUP(D37,Afleveradressen!$C$8:$AE$58,29,FALSE)+(J37*$J$2)+(K37*$K$2)+(L37*$L$2)+(M37*$M$2)+(N37*$N$2)+(O37*$O$2)+(P37*$P$2)+(Q37*$Q$2)+(R37*$R$2)+(S37*$S$2)+(T37*$T$2)+(U37*$U$2)+(V37*$V$2)+(W37*$W$2)+(X37*$X$2)+(Y37*$Y$2)+(Z37*$Z$2))</f>
        <v/>
      </c>
      <c r="J37" s="86"/>
      <c r="K37" s="86"/>
      <c r="L37" s="86"/>
      <c r="M37" s="86"/>
      <c r="N37" s="86"/>
      <c r="O37" s="86"/>
      <c r="P37" s="86"/>
      <c r="Q37" s="86"/>
      <c r="R37" s="86"/>
      <c r="S37" s="86"/>
      <c r="T37" s="86"/>
      <c r="U37" s="86"/>
      <c r="V37" s="86"/>
      <c r="W37" s="86"/>
      <c r="X37" s="86"/>
      <c r="Y37" s="86"/>
      <c r="Z37" s="86"/>
      <c r="AL37" s="10">
        <f t="shared" si="11"/>
        <v>0</v>
      </c>
      <c r="AM37" s="27" t="str">
        <f t="shared" si="12"/>
        <v/>
      </c>
      <c r="AN37" s="27" t="str">
        <f t="shared" si="13"/>
        <v/>
      </c>
      <c r="AO37" s="27" t="str">
        <f t="shared" si="14"/>
        <v/>
      </c>
      <c r="AP37" s="27" t="str">
        <f t="shared" si="15"/>
        <v/>
      </c>
      <c r="AQ37" s="27" t="str">
        <f t="shared" si="16"/>
        <v/>
      </c>
      <c r="AR37" s="27" t="str">
        <f t="shared" si="17"/>
        <v/>
      </c>
      <c r="AS37" s="27" t="str">
        <f t="shared" si="18"/>
        <v/>
      </c>
      <c r="AT37" s="27" t="str">
        <f t="shared" si="19"/>
        <v/>
      </c>
      <c r="AU37" s="27" t="str">
        <f t="shared" si="20"/>
        <v/>
      </c>
      <c r="AV37" s="27" t="str">
        <f t="shared" si="21"/>
        <v/>
      </c>
      <c r="AW37" s="27" t="str">
        <f t="shared" si="22"/>
        <v/>
      </c>
      <c r="AX37" s="27" t="str">
        <f t="shared" si="23"/>
        <v/>
      </c>
      <c r="AY37" s="27" t="str">
        <f t="shared" si="24"/>
        <v/>
      </c>
      <c r="AZ37" s="27" t="str">
        <f t="shared" si="25"/>
        <v/>
      </c>
      <c r="BA37" s="27" t="str">
        <f t="shared" si="26"/>
        <v/>
      </c>
      <c r="BB37" s="27" t="str">
        <f t="shared" si="27"/>
        <v/>
      </c>
      <c r="BC37" s="27" t="str">
        <f t="shared" si="28"/>
        <v/>
      </c>
    </row>
    <row r="38" spans="3:55" ht="18.75" x14ac:dyDescent="0.3">
      <c r="C38" s="38" t="str">
        <f t="shared" si="30"/>
        <v/>
      </c>
      <c r="D38" s="49" t="str">
        <f>IF(D37&gt;=Bestelformulier!$H$51,"",'Taarten koppelen'!D37+1)</f>
        <v/>
      </c>
      <c r="E38" s="12" t="str">
        <f>IF($D38="","",Afleveradressen!J32)</f>
        <v/>
      </c>
      <c r="F38" s="83" t="str">
        <f>IF($D38="","",Afleveradressen!K32&amp;Afleveradressen!L32)</f>
        <v/>
      </c>
      <c r="G38" s="12" t="str">
        <f>IF($D38="","",Afleveradressen!N32)</f>
        <v/>
      </c>
      <c r="I38" s="41" t="str">
        <f>IF(D38="","",VLOOKUP(D38,Afleveradressen!$C$8:$AE$58,29,FALSE)+(J38*$J$2)+(K38*$K$2)+(L38*$L$2)+(M38*$M$2)+(N38*$N$2)+(O38*$O$2)+(P38*$P$2)+(Q38*$Q$2)+(R38*$R$2)+(S38*$S$2)+(T38*$T$2)+(U38*$U$2)+(V38*$V$2)+(W38*$W$2)+(X38*$X$2)+(Y38*$Y$2)+(Z38*$Z$2))</f>
        <v/>
      </c>
      <c r="J38" s="86"/>
      <c r="K38" s="86"/>
      <c r="L38" s="86"/>
      <c r="M38" s="86"/>
      <c r="N38" s="86"/>
      <c r="O38" s="86"/>
      <c r="P38" s="86"/>
      <c r="Q38" s="86"/>
      <c r="R38" s="86"/>
      <c r="S38" s="86"/>
      <c r="T38" s="86"/>
      <c r="U38" s="86"/>
      <c r="V38" s="86"/>
      <c r="W38" s="86"/>
      <c r="X38" s="86"/>
      <c r="Y38" s="86"/>
      <c r="Z38" s="86"/>
      <c r="AL38" s="10">
        <f t="shared" si="11"/>
        <v>0</v>
      </c>
      <c r="AM38" s="27" t="str">
        <f t="shared" si="12"/>
        <v/>
      </c>
      <c r="AN38" s="27" t="str">
        <f t="shared" si="13"/>
        <v/>
      </c>
      <c r="AO38" s="27" t="str">
        <f t="shared" si="14"/>
        <v/>
      </c>
      <c r="AP38" s="27" t="str">
        <f t="shared" si="15"/>
        <v/>
      </c>
      <c r="AQ38" s="27" t="str">
        <f t="shared" si="16"/>
        <v/>
      </c>
      <c r="AR38" s="27" t="str">
        <f t="shared" si="17"/>
        <v/>
      </c>
      <c r="AS38" s="27" t="str">
        <f t="shared" si="18"/>
        <v/>
      </c>
      <c r="AT38" s="27" t="str">
        <f t="shared" si="19"/>
        <v/>
      </c>
      <c r="AU38" s="27" t="str">
        <f t="shared" si="20"/>
        <v/>
      </c>
      <c r="AV38" s="27" t="str">
        <f t="shared" si="21"/>
        <v/>
      </c>
      <c r="AW38" s="27" t="str">
        <f t="shared" si="22"/>
        <v/>
      </c>
      <c r="AX38" s="27" t="str">
        <f t="shared" si="23"/>
        <v/>
      </c>
      <c r="AY38" s="27" t="str">
        <f t="shared" si="24"/>
        <v/>
      </c>
      <c r="AZ38" s="27" t="str">
        <f t="shared" si="25"/>
        <v/>
      </c>
      <c r="BA38" s="27" t="str">
        <f t="shared" si="26"/>
        <v/>
      </c>
      <c r="BB38" s="27" t="str">
        <f t="shared" si="27"/>
        <v/>
      </c>
      <c r="BC38" s="27" t="str">
        <f t="shared" si="28"/>
        <v/>
      </c>
    </row>
    <row r="39" spans="3:55" ht="18.75" x14ac:dyDescent="0.3">
      <c r="C39" s="38" t="str">
        <f t="shared" si="30"/>
        <v/>
      </c>
      <c r="D39" s="49" t="str">
        <f>IF(D38&gt;=Bestelformulier!$H$51,"",'Taarten koppelen'!D38+1)</f>
        <v/>
      </c>
      <c r="E39" s="12" t="str">
        <f>IF($D39="","",Afleveradressen!J33)</f>
        <v/>
      </c>
      <c r="F39" s="83" t="str">
        <f>IF($D39="","",Afleveradressen!K33&amp;Afleveradressen!L33)</f>
        <v/>
      </c>
      <c r="G39" s="12" t="str">
        <f>IF($D39="","",Afleveradressen!N33)</f>
        <v/>
      </c>
      <c r="I39" s="41" t="str">
        <f>IF(D39="","",VLOOKUP(D39,Afleveradressen!$C$8:$AE$58,29,FALSE)+(J39*$J$2)+(K39*$K$2)+(L39*$L$2)+(M39*$M$2)+(N39*$N$2)+(O39*$O$2)+(P39*$P$2)+(Q39*$Q$2)+(R39*$R$2)+(S39*$S$2)+(T39*$T$2)+(U39*$U$2)+(V39*$V$2)+(W39*$W$2)+(X39*$X$2)+(Y39*$Y$2)+(Z39*$Z$2))</f>
        <v/>
      </c>
      <c r="J39" s="86"/>
      <c r="K39" s="86"/>
      <c r="L39" s="86"/>
      <c r="M39" s="86"/>
      <c r="N39" s="86"/>
      <c r="O39" s="86"/>
      <c r="P39" s="86"/>
      <c r="Q39" s="86"/>
      <c r="R39" s="86"/>
      <c r="S39" s="86"/>
      <c r="T39" s="86"/>
      <c r="U39" s="86"/>
      <c r="V39" s="86"/>
      <c r="W39" s="86"/>
      <c r="X39" s="86"/>
      <c r="Y39" s="86"/>
      <c r="Z39" s="86"/>
      <c r="AL39" s="10">
        <f t="shared" si="11"/>
        <v>0</v>
      </c>
      <c r="AM39" s="27" t="str">
        <f t="shared" si="12"/>
        <v/>
      </c>
      <c r="AN39" s="27" t="str">
        <f t="shared" si="13"/>
        <v/>
      </c>
      <c r="AO39" s="27" t="str">
        <f t="shared" si="14"/>
        <v/>
      </c>
      <c r="AP39" s="27" t="str">
        <f t="shared" si="15"/>
        <v/>
      </c>
      <c r="AQ39" s="27" t="str">
        <f t="shared" si="16"/>
        <v/>
      </c>
      <c r="AR39" s="27" t="str">
        <f t="shared" si="17"/>
        <v/>
      </c>
      <c r="AS39" s="27" t="str">
        <f t="shared" si="18"/>
        <v/>
      </c>
      <c r="AT39" s="27" t="str">
        <f t="shared" si="19"/>
        <v/>
      </c>
      <c r="AU39" s="27" t="str">
        <f t="shared" si="20"/>
        <v/>
      </c>
      <c r="AV39" s="27" t="str">
        <f t="shared" si="21"/>
        <v/>
      </c>
      <c r="AW39" s="27" t="str">
        <f t="shared" si="22"/>
        <v/>
      </c>
      <c r="AX39" s="27" t="str">
        <f t="shared" si="23"/>
        <v/>
      </c>
      <c r="AY39" s="27" t="str">
        <f t="shared" si="24"/>
        <v/>
      </c>
      <c r="AZ39" s="27" t="str">
        <f t="shared" si="25"/>
        <v/>
      </c>
      <c r="BA39" s="27" t="str">
        <f t="shared" si="26"/>
        <v/>
      </c>
      <c r="BB39" s="27" t="str">
        <f t="shared" si="27"/>
        <v/>
      </c>
      <c r="BC39" s="27" t="str">
        <f t="shared" si="28"/>
        <v/>
      </c>
    </row>
    <row r="40" spans="3:55" ht="18.75" x14ac:dyDescent="0.3">
      <c r="C40" s="38" t="str">
        <f t="shared" si="30"/>
        <v/>
      </c>
      <c r="D40" s="49" t="str">
        <f>IF(D39&gt;=Bestelformulier!$H$51,"",'Taarten koppelen'!D39+1)</f>
        <v/>
      </c>
      <c r="E40" s="12" t="str">
        <f>IF($D40="","",Afleveradressen!J34)</f>
        <v/>
      </c>
      <c r="F40" s="83" t="str">
        <f>IF($D40="","",Afleveradressen!K34&amp;Afleveradressen!L34)</f>
        <v/>
      </c>
      <c r="G40" s="12" t="str">
        <f>IF($D40="","",Afleveradressen!N34)</f>
        <v/>
      </c>
      <c r="I40" s="41" t="str">
        <f>IF(D40="","",VLOOKUP(D40,Afleveradressen!$C$8:$AE$58,29,FALSE)+(J40*$J$2)+(K40*$K$2)+(L40*$L$2)+(M40*$M$2)+(N40*$N$2)+(O40*$O$2)+(P40*$P$2)+(Q40*$Q$2)+(R40*$R$2)+(S40*$S$2)+(T40*$T$2)+(U40*$U$2)+(V40*$V$2)+(W40*$W$2)+(X40*$X$2)+(Y40*$Y$2)+(Z40*$Z$2))</f>
        <v/>
      </c>
      <c r="J40" s="86"/>
      <c r="K40" s="86"/>
      <c r="L40" s="86"/>
      <c r="M40" s="86"/>
      <c r="N40" s="86"/>
      <c r="O40" s="86"/>
      <c r="P40" s="86"/>
      <c r="Q40" s="86"/>
      <c r="R40" s="86"/>
      <c r="S40" s="86"/>
      <c r="T40" s="86"/>
      <c r="U40" s="86"/>
      <c r="V40" s="86"/>
      <c r="W40" s="86"/>
      <c r="X40" s="86"/>
      <c r="Y40" s="86"/>
      <c r="Z40" s="86"/>
      <c r="AL40" s="10">
        <f t="shared" si="11"/>
        <v>0</v>
      </c>
      <c r="AM40" s="27" t="str">
        <f t="shared" si="12"/>
        <v/>
      </c>
      <c r="AN40" s="27" t="str">
        <f t="shared" si="13"/>
        <v/>
      </c>
      <c r="AO40" s="27" t="str">
        <f t="shared" si="14"/>
        <v/>
      </c>
      <c r="AP40" s="27" t="str">
        <f t="shared" si="15"/>
        <v/>
      </c>
      <c r="AQ40" s="27" t="str">
        <f t="shared" si="16"/>
        <v/>
      </c>
      <c r="AR40" s="27" t="str">
        <f t="shared" si="17"/>
        <v/>
      </c>
      <c r="AS40" s="27" t="str">
        <f t="shared" si="18"/>
        <v/>
      </c>
      <c r="AT40" s="27" t="str">
        <f t="shared" si="19"/>
        <v/>
      </c>
      <c r="AU40" s="27" t="str">
        <f t="shared" si="20"/>
        <v/>
      </c>
      <c r="AV40" s="27" t="str">
        <f t="shared" si="21"/>
        <v/>
      </c>
      <c r="AW40" s="27" t="str">
        <f t="shared" si="22"/>
        <v/>
      </c>
      <c r="AX40" s="27" t="str">
        <f t="shared" si="23"/>
        <v/>
      </c>
      <c r="AY40" s="27" t="str">
        <f t="shared" si="24"/>
        <v/>
      </c>
      <c r="AZ40" s="27" t="str">
        <f t="shared" si="25"/>
        <v/>
      </c>
      <c r="BA40" s="27" t="str">
        <f t="shared" si="26"/>
        <v/>
      </c>
      <c r="BB40" s="27" t="str">
        <f t="shared" si="27"/>
        <v/>
      </c>
      <c r="BC40" s="27" t="str">
        <f t="shared" si="28"/>
        <v/>
      </c>
    </row>
    <row r="41" spans="3:55" ht="18.75" x14ac:dyDescent="0.3">
      <c r="C41" s="38" t="str">
        <f t="shared" si="30"/>
        <v/>
      </c>
      <c r="D41" s="49" t="str">
        <f>IF(D40&gt;=Bestelformulier!$H$51,"",'Taarten koppelen'!D40+1)</f>
        <v/>
      </c>
      <c r="E41" s="12" t="str">
        <f>IF($D41="","",Afleveradressen!J35)</f>
        <v/>
      </c>
      <c r="F41" s="83" t="str">
        <f>IF($D41="","",Afleveradressen!K35&amp;Afleveradressen!L35)</f>
        <v/>
      </c>
      <c r="G41" s="12" t="str">
        <f>IF($D41="","",Afleveradressen!N35)</f>
        <v/>
      </c>
      <c r="I41" s="41" t="str">
        <f>IF(D41="","",VLOOKUP(D41,Afleveradressen!$C$8:$AE$58,29,FALSE)+(J41*$J$2)+(K41*$K$2)+(L41*$L$2)+(M41*$M$2)+(N41*$N$2)+(O41*$O$2)+(P41*$P$2)+(Q41*$Q$2)+(R41*$R$2)+(S41*$S$2)+(T41*$T$2)+(U41*$U$2)+(V41*$V$2)+(W41*$W$2)+(X41*$X$2)+(Y41*$Y$2)+(Z41*$Z$2))</f>
        <v/>
      </c>
      <c r="J41" s="86"/>
      <c r="K41" s="86"/>
      <c r="L41" s="86"/>
      <c r="M41" s="86"/>
      <c r="N41" s="86"/>
      <c r="O41" s="86"/>
      <c r="P41" s="86"/>
      <c r="Q41" s="86"/>
      <c r="R41" s="86"/>
      <c r="S41" s="86"/>
      <c r="T41" s="86"/>
      <c r="U41" s="86"/>
      <c r="V41" s="86"/>
      <c r="W41" s="86"/>
      <c r="X41" s="86"/>
      <c r="Y41" s="86"/>
      <c r="Z41" s="86"/>
      <c r="AL41" s="10">
        <f t="shared" si="11"/>
        <v>0</v>
      </c>
      <c r="AM41" s="27" t="str">
        <f t="shared" si="12"/>
        <v/>
      </c>
      <c r="AN41" s="27" t="str">
        <f t="shared" si="13"/>
        <v/>
      </c>
      <c r="AO41" s="27" t="str">
        <f t="shared" si="14"/>
        <v/>
      </c>
      <c r="AP41" s="27" t="str">
        <f t="shared" si="15"/>
        <v/>
      </c>
      <c r="AQ41" s="27" t="str">
        <f t="shared" si="16"/>
        <v/>
      </c>
      <c r="AR41" s="27" t="str">
        <f t="shared" si="17"/>
        <v/>
      </c>
      <c r="AS41" s="27" t="str">
        <f t="shared" si="18"/>
        <v/>
      </c>
      <c r="AT41" s="27" t="str">
        <f t="shared" si="19"/>
        <v/>
      </c>
      <c r="AU41" s="27" t="str">
        <f t="shared" si="20"/>
        <v/>
      </c>
      <c r="AV41" s="27" t="str">
        <f t="shared" si="21"/>
        <v/>
      </c>
      <c r="AW41" s="27" t="str">
        <f t="shared" si="22"/>
        <v/>
      </c>
      <c r="AX41" s="27" t="str">
        <f t="shared" si="23"/>
        <v/>
      </c>
      <c r="AY41" s="27" t="str">
        <f t="shared" si="24"/>
        <v/>
      </c>
      <c r="AZ41" s="27" t="str">
        <f t="shared" si="25"/>
        <v/>
      </c>
      <c r="BA41" s="27" t="str">
        <f t="shared" si="26"/>
        <v/>
      </c>
      <c r="BB41" s="27" t="str">
        <f t="shared" si="27"/>
        <v/>
      </c>
      <c r="BC41" s="27" t="str">
        <f t="shared" si="28"/>
        <v/>
      </c>
    </row>
    <row r="42" spans="3:55" ht="18.75" x14ac:dyDescent="0.3">
      <c r="C42" s="38" t="str">
        <f t="shared" si="30"/>
        <v/>
      </c>
      <c r="D42" s="49" t="str">
        <f>IF(D41&gt;=Bestelformulier!$H$51,"",'Taarten koppelen'!D41+1)</f>
        <v/>
      </c>
      <c r="E42" s="12" t="str">
        <f>IF($D42="","",Afleveradressen!J36)</f>
        <v/>
      </c>
      <c r="F42" s="83" t="str">
        <f>IF($D42="","",Afleveradressen!K36&amp;Afleveradressen!L36)</f>
        <v/>
      </c>
      <c r="G42" s="12" t="str">
        <f>IF($D42="","",Afleveradressen!N36)</f>
        <v/>
      </c>
      <c r="I42" s="41" t="str">
        <f>IF(D42="","",VLOOKUP(D42,Afleveradressen!$C$8:$AE$58,29,FALSE)+(J42*$J$2)+(K42*$K$2)+(L42*$L$2)+(M42*$M$2)+(N42*$N$2)+(O42*$O$2)+(P42*$P$2)+(Q42*$Q$2)+(R42*$R$2)+(S42*$S$2)+(T42*$T$2)+(U42*$U$2)+(V42*$V$2)+(W42*$W$2)+(X42*$X$2)+(Y42*$Y$2)+(Z42*$Z$2))</f>
        <v/>
      </c>
      <c r="J42" s="86"/>
      <c r="K42" s="86"/>
      <c r="L42" s="86"/>
      <c r="M42" s="86"/>
      <c r="N42" s="86"/>
      <c r="O42" s="86"/>
      <c r="P42" s="86"/>
      <c r="Q42" s="86"/>
      <c r="R42" s="86"/>
      <c r="S42" s="86"/>
      <c r="T42" s="86"/>
      <c r="U42" s="86"/>
      <c r="V42" s="86"/>
      <c r="W42" s="86"/>
      <c r="X42" s="86"/>
      <c r="Y42" s="86"/>
      <c r="Z42" s="86"/>
      <c r="AL42" s="10">
        <f t="shared" si="11"/>
        <v>0</v>
      </c>
      <c r="AM42" s="27" t="str">
        <f t="shared" si="12"/>
        <v/>
      </c>
      <c r="AN42" s="27" t="str">
        <f t="shared" si="13"/>
        <v/>
      </c>
      <c r="AO42" s="27" t="str">
        <f t="shared" si="14"/>
        <v/>
      </c>
      <c r="AP42" s="27" t="str">
        <f t="shared" si="15"/>
        <v/>
      </c>
      <c r="AQ42" s="27" t="str">
        <f t="shared" si="16"/>
        <v/>
      </c>
      <c r="AR42" s="27" t="str">
        <f t="shared" si="17"/>
        <v/>
      </c>
      <c r="AS42" s="27" t="str">
        <f t="shared" si="18"/>
        <v/>
      </c>
      <c r="AT42" s="27" t="str">
        <f t="shared" si="19"/>
        <v/>
      </c>
      <c r="AU42" s="27" t="str">
        <f t="shared" si="20"/>
        <v/>
      </c>
      <c r="AV42" s="27" t="str">
        <f t="shared" si="21"/>
        <v/>
      </c>
      <c r="AW42" s="27" t="str">
        <f t="shared" si="22"/>
        <v/>
      </c>
      <c r="AX42" s="27" t="str">
        <f t="shared" si="23"/>
        <v/>
      </c>
      <c r="AY42" s="27" t="str">
        <f t="shared" si="24"/>
        <v/>
      </c>
      <c r="AZ42" s="27" t="str">
        <f t="shared" si="25"/>
        <v/>
      </c>
      <c r="BA42" s="27" t="str">
        <f t="shared" si="26"/>
        <v/>
      </c>
      <c r="BB42" s="27" t="str">
        <f t="shared" si="27"/>
        <v/>
      </c>
      <c r="BC42" s="27" t="str">
        <f t="shared" si="28"/>
        <v/>
      </c>
    </row>
    <row r="43" spans="3:55" ht="18.75" x14ac:dyDescent="0.3">
      <c r="C43" s="38" t="str">
        <f t="shared" si="30"/>
        <v/>
      </c>
      <c r="D43" s="49" t="str">
        <f>IF(D42&gt;=Bestelformulier!$H$51,"",'Taarten koppelen'!D42+1)</f>
        <v/>
      </c>
      <c r="E43" s="12" t="str">
        <f>IF($D43="","",Afleveradressen!J37)</f>
        <v/>
      </c>
      <c r="F43" s="83" t="str">
        <f>IF($D43="","",Afleveradressen!K37&amp;Afleveradressen!L37)</f>
        <v/>
      </c>
      <c r="G43" s="12" t="str">
        <f>IF($D43="","",Afleveradressen!N37)</f>
        <v/>
      </c>
      <c r="I43" s="41" t="str">
        <f>IF(D43="","",VLOOKUP(D43,Afleveradressen!$C$8:$AE$58,29,FALSE)+(J43*$J$2)+(K43*$K$2)+(L43*$L$2)+(M43*$M$2)+(N43*$N$2)+(O43*$O$2)+(P43*$P$2)+(Q43*$Q$2)+(R43*$R$2)+(S43*$S$2)+(T43*$T$2)+(U43*$U$2)+(V43*$V$2)+(W43*$W$2)+(X43*$X$2)+(Y43*$Y$2)+(Z43*$Z$2))</f>
        <v/>
      </c>
      <c r="J43" s="86"/>
      <c r="K43" s="86"/>
      <c r="L43" s="86"/>
      <c r="M43" s="86"/>
      <c r="N43" s="86"/>
      <c r="O43" s="86"/>
      <c r="P43" s="86"/>
      <c r="Q43" s="86"/>
      <c r="R43" s="86"/>
      <c r="S43" s="86"/>
      <c r="T43" s="86"/>
      <c r="U43" s="86"/>
      <c r="V43" s="86"/>
      <c r="W43" s="86"/>
      <c r="X43" s="86"/>
      <c r="Y43" s="86"/>
      <c r="Z43" s="86"/>
      <c r="AL43" s="10">
        <f t="shared" si="11"/>
        <v>0</v>
      </c>
      <c r="AM43" s="27" t="str">
        <f t="shared" si="12"/>
        <v/>
      </c>
      <c r="AN43" s="27" t="str">
        <f t="shared" si="13"/>
        <v/>
      </c>
      <c r="AO43" s="27" t="str">
        <f t="shared" si="14"/>
        <v/>
      </c>
      <c r="AP43" s="27" t="str">
        <f t="shared" si="15"/>
        <v/>
      </c>
      <c r="AQ43" s="27" t="str">
        <f t="shared" si="16"/>
        <v/>
      </c>
      <c r="AR43" s="27" t="str">
        <f t="shared" si="17"/>
        <v/>
      </c>
      <c r="AS43" s="27" t="str">
        <f t="shared" si="18"/>
        <v/>
      </c>
      <c r="AT43" s="27" t="str">
        <f t="shared" si="19"/>
        <v/>
      </c>
      <c r="AU43" s="27" t="str">
        <f t="shared" si="20"/>
        <v/>
      </c>
      <c r="AV43" s="27" t="str">
        <f t="shared" si="21"/>
        <v/>
      </c>
      <c r="AW43" s="27" t="str">
        <f t="shared" si="22"/>
        <v/>
      </c>
      <c r="AX43" s="27" t="str">
        <f t="shared" si="23"/>
        <v/>
      </c>
      <c r="AY43" s="27" t="str">
        <f t="shared" si="24"/>
        <v/>
      </c>
      <c r="AZ43" s="27" t="str">
        <f t="shared" si="25"/>
        <v/>
      </c>
      <c r="BA43" s="27" t="str">
        <f t="shared" si="26"/>
        <v/>
      </c>
      <c r="BB43" s="27" t="str">
        <f t="shared" si="27"/>
        <v/>
      </c>
      <c r="BC43" s="27" t="str">
        <f t="shared" si="28"/>
        <v/>
      </c>
    </row>
    <row r="44" spans="3:55" ht="18.75" x14ac:dyDescent="0.3">
      <c r="C44" s="38" t="str">
        <f t="shared" si="30"/>
        <v/>
      </c>
      <c r="D44" s="49" t="str">
        <f>IF(D43&gt;=Bestelformulier!$H$51,"",'Taarten koppelen'!D43+1)</f>
        <v/>
      </c>
      <c r="E44" s="12" t="str">
        <f>IF($D44="","",Afleveradressen!J38)</f>
        <v/>
      </c>
      <c r="F44" s="83" t="str">
        <f>IF($D44="","",Afleveradressen!K38&amp;Afleveradressen!L38)</f>
        <v/>
      </c>
      <c r="G44" s="12" t="str">
        <f>IF($D44="","",Afleveradressen!N38)</f>
        <v/>
      </c>
      <c r="I44" s="41" t="str">
        <f>IF(D44="","",VLOOKUP(D44,Afleveradressen!$C$8:$AE$58,29,FALSE)+(J44*$J$2)+(K44*$K$2)+(L44*$L$2)+(M44*$M$2)+(N44*$N$2)+(O44*$O$2)+(P44*$P$2)+(Q44*$Q$2)+(R44*$R$2)+(S44*$S$2)+(T44*$T$2)+(U44*$U$2)+(V44*$V$2)+(W44*$W$2)+(X44*$X$2)+(Y44*$Y$2)+(Z44*$Z$2))</f>
        <v/>
      </c>
      <c r="J44" s="86"/>
      <c r="K44" s="86"/>
      <c r="L44" s="86"/>
      <c r="M44" s="86"/>
      <c r="N44" s="86"/>
      <c r="O44" s="86"/>
      <c r="P44" s="86"/>
      <c r="Q44" s="86"/>
      <c r="R44" s="86"/>
      <c r="S44" s="86"/>
      <c r="T44" s="86"/>
      <c r="U44" s="86"/>
      <c r="V44" s="86"/>
      <c r="W44" s="86"/>
      <c r="X44" s="86"/>
      <c r="Y44" s="86"/>
      <c r="Z44" s="86"/>
      <c r="AL44" s="10">
        <f t="shared" si="11"/>
        <v>0</v>
      </c>
      <c r="AM44" s="27" t="str">
        <f t="shared" si="12"/>
        <v/>
      </c>
      <c r="AN44" s="27" t="str">
        <f t="shared" si="13"/>
        <v/>
      </c>
      <c r="AO44" s="27" t="str">
        <f t="shared" si="14"/>
        <v/>
      </c>
      <c r="AP44" s="27" t="str">
        <f t="shared" si="15"/>
        <v/>
      </c>
      <c r="AQ44" s="27" t="str">
        <f t="shared" si="16"/>
        <v/>
      </c>
      <c r="AR44" s="27" t="str">
        <f t="shared" si="17"/>
        <v/>
      </c>
      <c r="AS44" s="27" t="str">
        <f t="shared" si="18"/>
        <v/>
      </c>
      <c r="AT44" s="27" t="str">
        <f t="shared" si="19"/>
        <v/>
      </c>
      <c r="AU44" s="27" t="str">
        <f t="shared" si="20"/>
        <v/>
      </c>
      <c r="AV44" s="27" t="str">
        <f t="shared" si="21"/>
        <v/>
      </c>
      <c r="AW44" s="27" t="str">
        <f t="shared" si="22"/>
        <v/>
      </c>
      <c r="AX44" s="27" t="str">
        <f t="shared" si="23"/>
        <v/>
      </c>
      <c r="AY44" s="27" t="str">
        <f t="shared" si="24"/>
        <v/>
      </c>
      <c r="AZ44" s="27" t="str">
        <f t="shared" si="25"/>
        <v/>
      </c>
      <c r="BA44" s="27" t="str">
        <f t="shared" si="26"/>
        <v/>
      </c>
      <c r="BB44" s="27" t="str">
        <f t="shared" si="27"/>
        <v/>
      </c>
      <c r="BC44" s="27" t="str">
        <f t="shared" si="28"/>
        <v/>
      </c>
    </row>
    <row r="45" spans="3:55" ht="18.75" x14ac:dyDescent="0.3">
      <c r="C45" s="38" t="str">
        <f t="shared" si="30"/>
        <v/>
      </c>
      <c r="D45" s="49" t="str">
        <f>IF(D44&gt;=Bestelformulier!$H$51,"",'Taarten koppelen'!D44+1)</f>
        <v/>
      </c>
      <c r="E45" s="12" t="str">
        <f>IF($D45="","",Afleveradressen!J39)</f>
        <v/>
      </c>
      <c r="F45" s="83" t="str">
        <f>IF($D45="","",Afleveradressen!K39&amp;Afleveradressen!L39)</f>
        <v/>
      </c>
      <c r="G45" s="12" t="str">
        <f>IF($D45="","",Afleveradressen!N39)</f>
        <v/>
      </c>
      <c r="I45" s="41" t="str">
        <f>IF(D45="","",VLOOKUP(D45,Afleveradressen!$C$8:$AE$58,29,FALSE)+(J45*$J$2)+(K45*$K$2)+(L45*$L$2)+(M45*$M$2)+(N45*$N$2)+(O45*$O$2)+(P45*$P$2)+(Q45*$Q$2)+(R45*$R$2)+(S45*$S$2)+(T45*$T$2)+(U45*$U$2)+(V45*$V$2)+(W45*$W$2)+(X45*$X$2)+(Y45*$Y$2)+(Z45*$Z$2))</f>
        <v/>
      </c>
      <c r="J45" s="86"/>
      <c r="K45" s="86"/>
      <c r="L45" s="86"/>
      <c r="M45" s="86"/>
      <c r="N45" s="86"/>
      <c r="O45" s="86"/>
      <c r="P45" s="86"/>
      <c r="Q45" s="86"/>
      <c r="R45" s="86"/>
      <c r="S45" s="86"/>
      <c r="T45" s="86"/>
      <c r="U45" s="86"/>
      <c r="V45" s="86"/>
      <c r="W45" s="86"/>
      <c r="X45" s="86"/>
      <c r="Y45" s="86"/>
      <c r="Z45" s="86"/>
      <c r="AL45" s="10">
        <f t="shared" si="11"/>
        <v>0</v>
      </c>
      <c r="AM45" s="27" t="str">
        <f t="shared" si="12"/>
        <v/>
      </c>
      <c r="AN45" s="27" t="str">
        <f t="shared" si="13"/>
        <v/>
      </c>
      <c r="AO45" s="27" t="str">
        <f t="shared" si="14"/>
        <v/>
      </c>
      <c r="AP45" s="27" t="str">
        <f t="shared" si="15"/>
        <v/>
      </c>
      <c r="AQ45" s="27" t="str">
        <f t="shared" si="16"/>
        <v/>
      </c>
      <c r="AR45" s="27" t="str">
        <f t="shared" si="17"/>
        <v/>
      </c>
      <c r="AS45" s="27" t="str">
        <f t="shared" si="18"/>
        <v/>
      </c>
      <c r="AT45" s="27" t="str">
        <f t="shared" si="19"/>
        <v/>
      </c>
      <c r="AU45" s="27" t="str">
        <f t="shared" si="20"/>
        <v/>
      </c>
      <c r="AV45" s="27" t="str">
        <f t="shared" si="21"/>
        <v/>
      </c>
      <c r="AW45" s="27" t="str">
        <f t="shared" si="22"/>
        <v/>
      </c>
      <c r="AX45" s="27" t="str">
        <f t="shared" si="23"/>
        <v/>
      </c>
      <c r="AY45" s="27" t="str">
        <f t="shared" si="24"/>
        <v/>
      </c>
      <c r="AZ45" s="27" t="str">
        <f t="shared" si="25"/>
        <v/>
      </c>
      <c r="BA45" s="27" t="str">
        <f t="shared" si="26"/>
        <v/>
      </c>
      <c r="BB45" s="27" t="str">
        <f t="shared" si="27"/>
        <v/>
      </c>
      <c r="BC45" s="27" t="str">
        <f t="shared" si="28"/>
        <v/>
      </c>
    </row>
    <row r="46" spans="3:55" ht="18.75" x14ac:dyDescent="0.3">
      <c r="C46" s="38" t="str">
        <f t="shared" si="30"/>
        <v/>
      </c>
      <c r="D46" s="49" t="str">
        <f>IF(D45&gt;=Bestelformulier!$H$51,"",'Taarten koppelen'!D45+1)</f>
        <v/>
      </c>
      <c r="E46" s="12" t="str">
        <f>IF($D46="","",Afleveradressen!J40)</f>
        <v/>
      </c>
      <c r="F46" s="83" t="str">
        <f>IF($D46="","",Afleveradressen!K40&amp;Afleveradressen!L40)</f>
        <v/>
      </c>
      <c r="G46" s="12" t="str">
        <f>IF($D46="","",Afleveradressen!N40)</f>
        <v/>
      </c>
      <c r="I46" s="41" t="str">
        <f>IF(D46="","",VLOOKUP(D46,Afleveradressen!$C$8:$AE$58,29,FALSE)+(J46*$J$2)+(K46*$K$2)+(L46*$L$2)+(M46*$M$2)+(N46*$N$2)+(O46*$O$2)+(P46*$P$2)+(Q46*$Q$2)+(R46*$R$2)+(S46*$S$2)+(T46*$T$2)+(U46*$U$2)+(V46*$V$2)+(W46*$W$2)+(X46*$X$2)+(Y46*$Y$2)+(Z46*$Z$2))</f>
        <v/>
      </c>
      <c r="J46" s="86"/>
      <c r="K46" s="86"/>
      <c r="L46" s="86"/>
      <c r="M46" s="86"/>
      <c r="N46" s="86"/>
      <c r="O46" s="86"/>
      <c r="P46" s="86"/>
      <c r="Q46" s="86"/>
      <c r="R46" s="86"/>
      <c r="S46" s="86"/>
      <c r="T46" s="86"/>
      <c r="U46" s="86"/>
      <c r="V46" s="86"/>
      <c r="W46" s="86"/>
      <c r="X46" s="86"/>
      <c r="Y46" s="86"/>
      <c r="Z46" s="86"/>
      <c r="AL46" s="10">
        <f t="shared" si="11"/>
        <v>0</v>
      </c>
      <c r="AM46" s="27" t="str">
        <f t="shared" si="12"/>
        <v/>
      </c>
      <c r="AN46" s="27" t="str">
        <f t="shared" si="13"/>
        <v/>
      </c>
      <c r="AO46" s="27" t="str">
        <f t="shared" si="14"/>
        <v/>
      </c>
      <c r="AP46" s="27" t="str">
        <f t="shared" si="15"/>
        <v/>
      </c>
      <c r="AQ46" s="27" t="str">
        <f t="shared" si="16"/>
        <v/>
      </c>
      <c r="AR46" s="27" t="str">
        <f t="shared" si="17"/>
        <v/>
      </c>
      <c r="AS46" s="27" t="str">
        <f t="shared" si="18"/>
        <v/>
      </c>
      <c r="AT46" s="27" t="str">
        <f t="shared" si="19"/>
        <v/>
      </c>
      <c r="AU46" s="27" t="str">
        <f t="shared" si="20"/>
        <v/>
      </c>
      <c r="AV46" s="27" t="str">
        <f t="shared" si="21"/>
        <v/>
      </c>
      <c r="AW46" s="27" t="str">
        <f t="shared" si="22"/>
        <v/>
      </c>
      <c r="AX46" s="27" t="str">
        <f t="shared" si="23"/>
        <v/>
      </c>
      <c r="AY46" s="27" t="str">
        <f t="shared" si="24"/>
        <v/>
      </c>
      <c r="AZ46" s="27" t="str">
        <f t="shared" si="25"/>
        <v/>
      </c>
      <c r="BA46" s="27" t="str">
        <f t="shared" si="26"/>
        <v/>
      </c>
      <c r="BB46" s="27" t="str">
        <f t="shared" si="27"/>
        <v/>
      </c>
      <c r="BC46" s="27" t="str">
        <f t="shared" si="28"/>
        <v/>
      </c>
    </row>
    <row r="47" spans="3:55" ht="18.75" x14ac:dyDescent="0.3">
      <c r="C47" s="38" t="str">
        <f t="shared" si="30"/>
        <v/>
      </c>
      <c r="D47" s="49" t="str">
        <f>IF(D46&gt;=Bestelformulier!$H$51,"",'Taarten koppelen'!D46+1)</f>
        <v/>
      </c>
      <c r="E47" s="12" t="str">
        <f>IF($D47="","",Afleveradressen!J41)</f>
        <v/>
      </c>
      <c r="F47" s="83" t="str">
        <f>IF($D47="","",Afleveradressen!K41&amp;Afleveradressen!L41)</f>
        <v/>
      </c>
      <c r="G47" s="12" t="str">
        <f>IF($D47="","",Afleveradressen!N41)</f>
        <v/>
      </c>
      <c r="I47" s="41" t="str">
        <f>IF(D47="","",VLOOKUP(D47,Afleveradressen!$C$8:$AE$58,29,FALSE)+(J47*$J$2)+(K47*$K$2)+(L47*$L$2)+(M47*$M$2)+(N47*$N$2)+(O47*$O$2)+(P47*$P$2)+(Q47*$Q$2)+(R47*$R$2)+(S47*$S$2)+(T47*$T$2)+(U47*$U$2)+(V47*$V$2)+(W47*$W$2)+(X47*$X$2)+(Y47*$Y$2)+(Z47*$Z$2))</f>
        <v/>
      </c>
      <c r="J47" s="86"/>
      <c r="K47" s="86"/>
      <c r="L47" s="86"/>
      <c r="M47" s="86"/>
      <c r="N47" s="86"/>
      <c r="O47" s="86"/>
      <c r="P47" s="86"/>
      <c r="Q47" s="86"/>
      <c r="R47" s="86"/>
      <c r="S47" s="86"/>
      <c r="T47" s="86"/>
      <c r="U47" s="86"/>
      <c r="V47" s="86"/>
      <c r="W47" s="86"/>
      <c r="X47" s="86"/>
      <c r="Y47" s="86"/>
      <c r="Z47" s="86"/>
      <c r="AL47" s="10">
        <f t="shared" si="11"/>
        <v>0</v>
      </c>
      <c r="AM47" s="27" t="str">
        <f t="shared" si="12"/>
        <v/>
      </c>
      <c r="AN47" s="27" t="str">
        <f t="shared" si="13"/>
        <v/>
      </c>
      <c r="AO47" s="27" t="str">
        <f t="shared" si="14"/>
        <v/>
      </c>
      <c r="AP47" s="27" t="str">
        <f t="shared" si="15"/>
        <v/>
      </c>
      <c r="AQ47" s="27" t="str">
        <f t="shared" si="16"/>
        <v/>
      </c>
      <c r="AR47" s="27" t="str">
        <f t="shared" si="17"/>
        <v/>
      </c>
      <c r="AS47" s="27" t="str">
        <f t="shared" si="18"/>
        <v/>
      </c>
      <c r="AT47" s="27" t="str">
        <f t="shared" si="19"/>
        <v/>
      </c>
      <c r="AU47" s="27" t="str">
        <f t="shared" si="20"/>
        <v/>
      </c>
      <c r="AV47" s="27" t="str">
        <f t="shared" si="21"/>
        <v/>
      </c>
      <c r="AW47" s="27" t="str">
        <f t="shared" si="22"/>
        <v/>
      </c>
      <c r="AX47" s="27" t="str">
        <f t="shared" si="23"/>
        <v/>
      </c>
      <c r="AY47" s="27" t="str">
        <f t="shared" si="24"/>
        <v/>
      </c>
      <c r="AZ47" s="27" t="str">
        <f t="shared" si="25"/>
        <v/>
      </c>
      <c r="BA47" s="27" t="str">
        <f t="shared" si="26"/>
        <v/>
      </c>
      <c r="BB47" s="27" t="str">
        <f t="shared" si="27"/>
        <v/>
      </c>
      <c r="BC47" s="27" t="str">
        <f t="shared" si="28"/>
        <v/>
      </c>
    </row>
    <row r="48" spans="3:55" ht="18.75" x14ac:dyDescent="0.3">
      <c r="C48" s="38" t="str">
        <f t="shared" si="30"/>
        <v/>
      </c>
      <c r="D48" s="49" t="str">
        <f>IF(D47&gt;=Bestelformulier!$H$51,"",'Taarten koppelen'!D47+1)</f>
        <v/>
      </c>
      <c r="E48" s="12" t="str">
        <f>IF($D48="","",Afleveradressen!J42)</f>
        <v/>
      </c>
      <c r="F48" s="83" t="str">
        <f>IF($D48="","",Afleveradressen!K42&amp;Afleveradressen!L42)</f>
        <v/>
      </c>
      <c r="G48" s="12" t="str">
        <f>IF($D48="","",Afleveradressen!N42)</f>
        <v/>
      </c>
      <c r="I48" s="41" t="str">
        <f>IF(D48="","",VLOOKUP(D48,Afleveradressen!$C$8:$AE$58,29,FALSE)+(J48*$J$2)+(K48*$K$2)+(L48*$L$2)+(M48*$M$2)+(N48*$N$2)+(O48*$O$2)+(P48*$P$2)+(Q48*$Q$2)+(R48*$R$2)+(S48*$S$2)+(T48*$T$2)+(U48*$U$2)+(V48*$V$2)+(W48*$W$2)+(X48*$X$2)+(Y48*$Y$2)+(Z48*$Z$2))</f>
        <v/>
      </c>
      <c r="J48" s="86"/>
      <c r="K48" s="86"/>
      <c r="L48" s="86"/>
      <c r="M48" s="86"/>
      <c r="N48" s="86"/>
      <c r="O48" s="86"/>
      <c r="P48" s="86"/>
      <c r="Q48" s="86"/>
      <c r="R48" s="86"/>
      <c r="S48" s="86"/>
      <c r="T48" s="86"/>
      <c r="U48" s="86"/>
      <c r="V48" s="86"/>
      <c r="W48" s="86"/>
      <c r="X48" s="86"/>
      <c r="Y48" s="86"/>
      <c r="Z48" s="86"/>
      <c r="AL48" s="10">
        <f t="shared" si="11"/>
        <v>0</v>
      </c>
      <c r="AM48" s="27" t="str">
        <f t="shared" si="12"/>
        <v/>
      </c>
      <c r="AN48" s="27" t="str">
        <f t="shared" si="13"/>
        <v/>
      </c>
      <c r="AO48" s="27" t="str">
        <f t="shared" si="14"/>
        <v/>
      </c>
      <c r="AP48" s="27" t="str">
        <f t="shared" si="15"/>
        <v/>
      </c>
      <c r="AQ48" s="27" t="str">
        <f t="shared" si="16"/>
        <v/>
      </c>
      <c r="AR48" s="27" t="str">
        <f t="shared" si="17"/>
        <v/>
      </c>
      <c r="AS48" s="27" t="str">
        <f t="shared" si="18"/>
        <v/>
      </c>
      <c r="AT48" s="27" t="str">
        <f t="shared" si="19"/>
        <v/>
      </c>
      <c r="AU48" s="27" t="str">
        <f t="shared" si="20"/>
        <v/>
      </c>
      <c r="AV48" s="27" t="str">
        <f t="shared" si="21"/>
        <v/>
      </c>
      <c r="AW48" s="27" t="str">
        <f t="shared" si="22"/>
        <v/>
      </c>
      <c r="AX48" s="27" t="str">
        <f t="shared" si="23"/>
        <v/>
      </c>
      <c r="AY48" s="27" t="str">
        <f t="shared" si="24"/>
        <v/>
      </c>
      <c r="AZ48" s="27" t="str">
        <f t="shared" si="25"/>
        <v/>
      </c>
      <c r="BA48" s="27" t="str">
        <f t="shared" si="26"/>
        <v/>
      </c>
      <c r="BB48" s="27" t="str">
        <f t="shared" si="27"/>
        <v/>
      </c>
      <c r="BC48" s="27" t="str">
        <f t="shared" si="28"/>
        <v/>
      </c>
    </row>
    <row r="49" spans="3:55" ht="18.75" x14ac:dyDescent="0.3">
      <c r="C49" s="38" t="str">
        <f t="shared" si="30"/>
        <v/>
      </c>
      <c r="D49" s="49" t="str">
        <f>IF(D48&gt;=Bestelformulier!$H$51,"",'Taarten koppelen'!D48+1)</f>
        <v/>
      </c>
      <c r="E49" s="12" t="str">
        <f>IF($D49="","",Afleveradressen!J43)</f>
        <v/>
      </c>
      <c r="F49" s="83" t="str">
        <f>IF($D49="","",Afleveradressen!K43&amp;Afleveradressen!L43)</f>
        <v/>
      </c>
      <c r="G49" s="12" t="str">
        <f>IF($D49="","",Afleveradressen!N43)</f>
        <v/>
      </c>
      <c r="I49" s="41" t="str">
        <f>IF(D49="","",VLOOKUP(D49,Afleveradressen!$C$8:$AE$58,29,FALSE)+(J49*$J$2)+(K49*$K$2)+(L49*$L$2)+(M49*$M$2)+(N49*$N$2)+(O49*$O$2)+(P49*$P$2)+(Q49*$Q$2)+(R49*$R$2)+(S49*$S$2)+(T49*$T$2)+(U49*$U$2)+(V49*$V$2)+(W49*$W$2)+(X49*$X$2)+(Y49*$Y$2)+(Z49*$Z$2))</f>
        <v/>
      </c>
      <c r="J49" s="86"/>
      <c r="K49" s="86"/>
      <c r="L49" s="86"/>
      <c r="M49" s="86"/>
      <c r="N49" s="86"/>
      <c r="O49" s="86"/>
      <c r="P49" s="86"/>
      <c r="Q49" s="86"/>
      <c r="R49" s="86"/>
      <c r="S49" s="86"/>
      <c r="T49" s="86"/>
      <c r="U49" s="86"/>
      <c r="V49" s="86"/>
      <c r="W49" s="86"/>
      <c r="X49" s="86"/>
      <c r="Y49" s="86"/>
      <c r="Z49" s="86"/>
      <c r="AL49" s="10">
        <f t="shared" si="11"/>
        <v>0</v>
      </c>
      <c r="AM49" s="27" t="str">
        <f t="shared" si="12"/>
        <v/>
      </c>
      <c r="AN49" s="27" t="str">
        <f t="shared" si="13"/>
        <v/>
      </c>
      <c r="AO49" s="27" t="str">
        <f t="shared" si="14"/>
        <v/>
      </c>
      <c r="AP49" s="27" t="str">
        <f t="shared" si="15"/>
        <v/>
      </c>
      <c r="AQ49" s="27" t="str">
        <f t="shared" si="16"/>
        <v/>
      </c>
      <c r="AR49" s="27" t="str">
        <f t="shared" si="17"/>
        <v/>
      </c>
      <c r="AS49" s="27" t="str">
        <f t="shared" si="18"/>
        <v/>
      </c>
      <c r="AT49" s="27" t="str">
        <f t="shared" si="19"/>
        <v/>
      </c>
      <c r="AU49" s="27" t="str">
        <f t="shared" si="20"/>
        <v/>
      </c>
      <c r="AV49" s="27" t="str">
        <f t="shared" si="21"/>
        <v/>
      </c>
      <c r="AW49" s="27" t="str">
        <f t="shared" si="22"/>
        <v/>
      </c>
      <c r="AX49" s="27" t="str">
        <f t="shared" si="23"/>
        <v/>
      </c>
      <c r="AY49" s="27" t="str">
        <f t="shared" si="24"/>
        <v/>
      </c>
      <c r="AZ49" s="27" t="str">
        <f t="shared" si="25"/>
        <v/>
      </c>
      <c r="BA49" s="27" t="str">
        <f t="shared" si="26"/>
        <v/>
      </c>
      <c r="BB49" s="27" t="str">
        <f t="shared" si="27"/>
        <v/>
      </c>
      <c r="BC49" s="27" t="str">
        <f t="shared" si="28"/>
        <v/>
      </c>
    </row>
    <row r="50" spans="3:55" ht="18.75" x14ac:dyDescent="0.3">
      <c r="C50" s="38" t="str">
        <f t="shared" si="30"/>
        <v/>
      </c>
      <c r="D50" s="49" t="str">
        <f>IF(D49&gt;=Bestelformulier!$H$51,"",'Taarten koppelen'!D49+1)</f>
        <v/>
      </c>
      <c r="E50" s="12" t="str">
        <f>IF($D50="","",Afleveradressen!J44)</f>
        <v/>
      </c>
      <c r="F50" s="83" t="str">
        <f>IF($D50="","",Afleveradressen!K44&amp;Afleveradressen!L44)</f>
        <v/>
      </c>
      <c r="G50" s="12" t="str">
        <f>IF($D50="","",Afleveradressen!N44)</f>
        <v/>
      </c>
      <c r="I50" s="41" t="str">
        <f>IF(D50="","",VLOOKUP(D50,Afleveradressen!$C$8:$AE$58,29,FALSE)+(J50*$J$2)+(K50*$K$2)+(L50*$L$2)+(M50*$M$2)+(N50*$N$2)+(O50*$O$2)+(P50*$P$2)+(Q50*$Q$2)+(R50*$R$2)+(S50*$S$2)+(T50*$T$2)+(U50*$U$2)+(V50*$V$2)+(W50*$W$2)+(X50*$X$2)+(Y50*$Y$2)+(Z50*$Z$2))</f>
        <v/>
      </c>
      <c r="J50" s="86"/>
      <c r="K50" s="86"/>
      <c r="L50" s="86"/>
      <c r="M50" s="86"/>
      <c r="N50" s="86"/>
      <c r="O50" s="86"/>
      <c r="P50" s="86"/>
      <c r="Q50" s="86"/>
      <c r="R50" s="86"/>
      <c r="S50" s="86"/>
      <c r="T50" s="86"/>
      <c r="U50" s="86"/>
      <c r="V50" s="86"/>
      <c r="W50" s="86"/>
      <c r="X50" s="86"/>
      <c r="Y50" s="86"/>
      <c r="Z50" s="86"/>
      <c r="AL50" s="10">
        <f t="shared" si="11"/>
        <v>0</v>
      </c>
      <c r="AM50" s="27" t="str">
        <f t="shared" si="12"/>
        <v/>
      </c>
      <c r="AN50" s="27" t="str">
        <f t="shared" si="13"/>
        <v/>
      </c>
      <c r="AO50" s="27" t="str">
        <f t="shared" si="14"/>
        <v/>
      </c>
      <c r="AP50" s="27" t="str">
        <f t="shared" si="15"/>
        <v/>
      </c>
      <c r="AQ50" s="27" t="str">
        <f t="shared" si="16"/>
        <v/>
      </c>
      <c r="AR50" s="27" t="str">
        <f t="shared" si="17"/>
        <v/>
      </c>
      <c r="AS50" s="27" t="str">
        <f t="shared" si="18"/>
        <v/>
      </c>
      <c r="AT50" s="27" t="str">
        <f t="shared" si="19"/>
        <v/>
      </c>
      <c r="AU50" s="27" t="str">
        <f t="shared" si="20"/>
        <v/>
      </c>
      <c r="AV50" s="27" t="str">
        <f t="shared" si="21"/>
        <v/>
      </c>
      <c r="AW50" s="27" t="str">
        <f t="shared" si="22"/>
        <v/>
      </c>
      <c r="AX50" s="27" t="str">
        <f t="shared" si="23"/>
        <v/>
      </c>
      <c r="AY50" s="27" t="str">
        <f t="shared" si="24"/>
        <v/>
      </c>
      <c r="AZ50" s="27" t="str">
        <f t="shared" si="25"/>
        <v/>
      </c>
      <c r="BA50" s="27" t="str">
        <f t="shared" si="26"/>
        <v/>
      </c>
      <c r="BB50" s="27" t="str">
        <f t="shared" si="27"/>
        <v/>
      </c>
      <c r="BC50" s="27" t="str">
        <f t="shared" si="28"/>
        <v/>
      </c>
    </row>
    <row r="51" spans="3:55" ht="18.75" x14ac:dyDescent="0.3">
      <c r="C51" s="38" t="str">
        <f t="shared" si="30"/>
        <v/>
      </c>
      <c r="D51" s="49" t="str">
        <f>IF(D50&gt;=Bestelformulier!$H$51,"",'Taarten koppelen'!D50+1)</f>
        <v/>
      </c>
      <c r="E51" s="12" t="str">
        <f>IF($D51="","",Afleveradressen!J45)</f>
        <v/>
      </c>
      <c r="F51" s="83" t="str">
        <f>IF($D51="","",Afleveradressen!K45&amp;Afleveradressen!L45)</f>
        <v/>
      </c>
      <c r="G51" s="12" t="str">
        <f>IF($D51="","",Afleveradressen!N45)</f>
        <v/>
      </c>
      <c r="I51" s="41" t="str">
        <f>IF(D51="","",VLOOKUP(D51,Afleveradressen!$C$8:$AE$58,29,FALSE)+(J51*$J$2)+(K51*$K$2)+(L51*$L$2)+(M51*$M$2)+(N51*$N$2)+(O51*$O$2)+(P51*$P$2)+(Q51*$Q$2)+(R51*$R$2)+(S51*$S$2)+(T51*$T$2)+(U51*$U$2)+(V51*$V$2)+(W51*$W$2)+(X51*$X$2)+(Y51*$Y$2)+(Z51*$Z$2))</f>
        <v/>
      </c>
      <c r="J51" s="86"/>
      <c r="K51" s="86"/>
      <c r="L51" s="86"/>
      <c r="M51" s="86"/>
      <c r="N51" s="86"/>
      <c r="O51" s="86"/>
      <c r="P51" s="86"/>
      <c r="Q51" s="86"/>
      <c r="R51" s="86"/>
      <c r="S51" s="86"/>
      <c r="T51" s="86"/>
      <c r="U51" s="86"/>
      <c r="V51" s="86"/>
      <c r="W51" s="86"/>
      <c r="X51" s="86"/>
      <c r="Y51" s="86"/>
      <c r="Z51" s="86"/>
      <c r="AL51" s="10">
        <f t="shared" si="11"/>
        <v>0</v>
      </c>
      <c r="AM51" s="27" t="str">
        <f t="shared" si="12"/>
        <v/>
      </c>
      <c r="AN51" s="27" t="str">
        <f t="shared" si="13"/>
        <v/>
      </c>
      <c r="AO51" s="27" t="str">
        <f t="shared" si="14"/>
        <v/>
      </c>
      <c r="AP51" s="27" t="str">
        <f t="shared" si="15"/>
        <v/>
      </c>
      <c r="AQ51" s="27" t="str">
        <f t="shared" si="16"/>
        <v/>
      </c>
      <c r="AR51" s="27" t="str">
        <f t="shared" si="17"/>
        <v/>
      </c>
      <c r="AS51" s="27" t="str">
        <f t="shared" si="18"/>
        <v/>
      </c>
      <c r="AT51" s="27" t="str">
        <f t="shared" si="19"/>
        <v/>
      </c>
      <c r="AU51" s="27" t="str">
        <f t="shared" si="20"/>
        <v/>
      </c>
      <c r="AV51" s="27" t="str">
        <f t="shared" si="21"/>
        <v/>
      </c>
      <c r="AW51" s="27" t="str">
        <f t="shared" si="22"/>
        <v/>
      </c>
      <c r="AX51" s="27" t="str">
        <f t="shared" si="23"/>
        <v/>
      </c>
      <c r="AY51" s="27" t="str">
        <f t="shared" si="24"/>
        <v/>
      </c>
      <c r="AZ51" s="27" t="str">
        <f t="shared" si="25"/>
        <v/>
      </c>
      <c r="BA51" s="27" t="str">
        <f t="shared" si="26"/>
        <v/>
      </c>
      <c r="BB51" s="27" t="str">
        <f t="shared" si="27"/>
        <v/>
      </c>
      <c r="BC51" s="27" t="str">
        <f t="shared" si="28"/>
        <v/>
      </c>
    </row>
    <row r="52" spans="3:55" ht="18.75" x14ac:dyDescent="0.3">
      <c r="C52" s="38" t="str">
        <f t="shared" si="30"/>
        <v/>
      </c>
      <c r="D52" s="49" t="str">
        <f>IF(D51&gt;=Bestelformulier!$H$51,"",'Taarten koppelen'!D51+1)</f>
        <v/>
      </c>
      <c r="E52" s="12" t="str">
        <f>IF($D52="","",Afleveradressen!J46)</f>
        <v/>
      </c>
      <c r="F52" s="83" t="str">
        <f>IF($D52="","",Afleveradressen!K46&amp;Afleveradressen!L46)</f>
        <v/>
      </c>
      <c r="G52" s="12" t="str">
        <f>IF($D52="","",Afleveradressen!N46)</f>
        <v/>
      </c>
      <c r="I52" s="41" t="str">
        <f>IF(D52="","",VLOOKUP(D52,Afleveradressen!$C$8:$AE$58,29,FALSE)+(J52*$J$2)+(K52*$K$2)+(L52*$L$2)+(M52*$M$2)+(N52*$N$2)+(O52*$O$2)+(P52*$P$2)+(Q52*$Q$2)+(R52*$R$2)+(S52*$S$2)+(T52*$T$2)+(U52*$U$2)+(V52*$V$2)+(W52*$W$2)+(X52*$X$2)+(Y52*$Y$2)+(Z52*$Z$2))</f>
        <v/>
      </c>
      <c r="J52" s="86"/>
      <c r="K52" s="86"/>
      <c r="L52" s="86"/>
      <c r="M52" s="86"/>
      <c r="N52" s="86"/>
      <c r="O52" s="86"/>
      <c r="P52" s="86"/>
      <c r="Q52" s="86"/>
      <c r="R52" s="86"/>
      <c r="S52" s="86"/>
      <c r="T52" s="86"/>
      <c r="U52" s="86"/>
      <c r="V52" s="86"/>
      <c r="W52" s="86"/>
      <c r="X52" s="86"/>
      <c r="Y52" s="86"/>
      <c r="Z52" s="86"/>
      <c r="AL52" s="10">
        <f t="shared" si="11"/>
        <v>0</v>
      </c>
      <c r="AM52" s="27" t="str">
        <f t="shared" si="12"/>
        <v/>
      </c>
      <c r="AN52" s="27" t="str">
        <f t="shared" si="13"/>
        <v/>
      </c>
      <c r="AO52" s="27" t="str">
        <f t="shared" si="14"/>
        <v/>
      </c>
      <c r="AP52" s="27" t="str">
        <f t="shared" si="15"/>
        <v/>
      </c>
      <c r="AQ52" s="27" t="str">
        <f t="shared" si="16"/>
        <v/>
      </c>
      <c r="AR52" s="27" t="str">
        <f t="shared" si="17"/>
        <v/>
      </c>
      <c r="AS52" s="27" t="str">
        <f t="shared" si="18"/>
        <v/>
      </c>
      <c r="AT52" s="27" t="str">
        <f t="shared" si="19"/>
        <v/>
      </c>
      <c r="AU52" s="27" t="str">
        <f t="shared" si="20"/>
        <v/>
      </c>
      <c r="AV52" s="27" t="str">
        <f t="shared" si="21"/>
        <v/>
      </c>
      <c r="AW52" s="27" t="str">
        <f t="shared" si="22"/>
        <v/>
      </c>
      <c r="AX52" s="27" t="str">
        <f t="shared" si="23"/>
        <v/>
      </c>
      <c r="AY52" s="27" t="str">
        <f t="shared" si="24"/>
        <v/>
      </c>
      <c r="AZ52" s="27" t="str">
        <f t="shared" si="25"/>
        <v/>
      </c>
      <c r="BA52" s="27" t="str">
        <f t="shared" si="26"/>
        <v/>
      </c>
      <c r="BB52" s="27" t="str">
        <f t="shared" si="27"/>
        <v/>
      </c>
      <c r="BC52" s="27" t="str">
        <f t="shared" si="28"/>
        <v/>
      </c>
    </row>
    <row r="53" spans="3:55" ht="18.75" x14ac:dyDescent="0.3">
      <c r="C53" s="38" t="str">
        <f t="shared" si="30"/>
        <v/>
      </c>
      <c r="D53" s="49" t="str">
        <f>IF(D52&gt;=Bestelformulier!$H$51,"",'Taarten koppelen'!D52+1)</f>
        <v/>
      </c>
      <c r="E53" s="12" t="str">
        <f>IF($D53="","",Afleveradressen!J47)</f>
        <v/>
      </c>
      <c r="F53" s="83" t="str">
        <f>IF($D53="","",Afleveradressen!K47&amp;Afleveradressen!L47)</f>
        <v/>
      </c>
      <c r="G53" s="12" t="str">
        <f>IF($D53="","",Afleveradressen!N47)</f>
        <v/>
      </c>
      <c r="I53" s="41" t="str">
        <f>IF(D53="","",VLOOKUP(D53,Afleveradressen!$C$8:$AE$58,29,FALSE)+(J53*$J$2)+(K53*$K$2)+(L53*$L$2)+(M53*$M$2)+(N53*$N$2)+(O53*$O$2)+(P53*$P$2)+(Q53*$Q$2)+(R53*$R$2)+(S53*$S$2)+(T53*$T$2)+(U53*$U$2)+(V53*$V$2)+(W53*$W$2)+(X53*$X$2)+(Y53*$Y$2)+(Z53*$Z$2))</f>
        <v/>
      </c>
      <c r="J53" s="86"/>
      <c r="K53" s="86"/>
      <c r="L53" s="86"/>
      <c r="M53" s="86"/>
      <c r="N53" s="86"/>
      <c r="O53" s="86"/>
      <c r="P53" s="86"/>
      <c r="Q53" s="86"/>
      <c r="R53" s="86"/>
      <c r="S53" s="86"/>
      <c r="T53" s="86"/>
      <c r="U53" s="86"/>
      <c r="V53" s="86"/>
      <c r="W53" s="86"/>
      <c r="X53" s="86"/>
      <c r="Y53" s="86"/>
      <c r="Z53" s="86"/>
      <c r="AL53" s="10">
        <f t="shared" si="11"/>
        <v>0</v>
      </c>
      <c r="AM53" s="27" t="str">
        <f t="shared" si="12"/>
        <v/>
      </c>
      <c r="AN53" s="27" t="str">
        <f t="shared" si="13"/>
        <v/>
      </c>
      <c r="AO53" s="27" t="str">
        <f t="shared" si="14"/>
        <v/>
      </c>
      <c r="AP53" s="27" t="str">
        <f t="shared" si="15"/>
        <v/>
      </c>
      <c r="AQ53" s="27" t="str">
        <f t="shared" si="16"/>
        <v/>
      </c>
      <c r="AR53" s="27" t="str">
        <f t="shared" si="17"/>
        <v/>
      </c>
      <c r="AS53" s="27" t="str">
        <f t="shared" si="18"/>
        <v/>
      </c>
      <c r="AT53" s="27" t="str">
        <f t="shared" si="19"/>
        <v/>
      </c>
      <c r="AU53" s="27" t="str">
        <f t="shared" si="20"/>
        <v/>
      </c>
      <c r="AV53" s="27" t="str">
        <f t="shared" si="21"/>
        <v/>
      </c>
      <c r="AW53" s="27" t="str">
        <f t="shared" si="22"/>
        <v/>
      </c>
      <c r="AX53" s="27" t="str">
        <f t="shared" si="23"/>
        <v/>
      </c>
      <c r="AY53" s="27" t="str">
        <f t="shared" si="24"/>
        <v/>
      </c>
      <c r="AZ53" s="27" t="str">
        <f t="shared" si="25"/>
        <v/>
      </c>
      <c r="BA53" s="27" t="str">
        <f t="shared" si="26"/>
        <v/>
      </c>
      <c r="BB53" s="27" t="str">
        <f t="shared" si="27"/>
        <v/>
      </c>
      <c r="BC53" s="27" t="str">
        <f t="shared" si="28"/>
        <v/>
      </c>
    </row>
    <row r="54" spans="3:55" ht="18.75" x14ac:dyDescent="0.3">
      <c r="C54" s="38" t="str">
        <f t="shared" si="30"/>
        <v/>
      </c>
      <c r="D54" s="49" t="str">
        <f>IF(D53&gt;=Bestelformulier!$H$51,"",'Taarten koppelen'!D53+1)</f>
        <v/>
      </c>
      <c r="E54" s="12" t="str">
        <f>IF($D54="","",Afleveradressen!J48)</f>
        <v/>
      </c>
      <c r="F54" s="83" t="str">
        <f>IF($D54="","",Afleveradressen!K48&amp;Afleveradressen!L48)</f>
        <v/>
      </c>
      <c r="G54" s="12" t="str">
        <f>IF($D54="","",Afleveradressen!N48)</f>
        <v/>
      </c>
      <c r="I54" s="41" t="str">
        <f>IF(D54="","",VLOOKUP(D54,Afleveradressen!$C$8:$AE$58,29,FALSE)+(J54*$J$2)+(K54*$K$2)+(L54*$L$2)+(M54*$M$2)+(N54*$N$2)+(O54*$O$2)+(P54*$P$2)+(Q54*$Q$2)+(R54*$R$2)+(S54*$S$2)+(T54*$T$2)+(U54*$U$2)+(V54*$V$2)+(W54*$W$2)+(X54*$X$2)+(Y54*$Y$2)+(Z54*$Z$2))</f>
        <v/>
      </c>
      <c r="J54" s="86"/>
      <c r="K54" s="86"/>
      <c r="L54" s="86"/>
      <c r="M54" s="86"/>
      <c r="N54" s="86"/>
      <c r="O54" s="86"/>
      <c r="P54" s="86"/>
      <c r="Q54" s="86"/>
      <c r="R54" s="86"/>
      <c r="S54" s="86"/>
      <c r="T54" s="86"/>
      <c r="U54" s="86"/>
      <c r="V54" s="86"/>
      <c r="W54" s="86"/>
      <c r="X54" s="86"/>
      <c r="Y54" s="86"/>
      <c r="Z54" s="86"/>
      <c r="AL54" s="10">
        <f t="shared" si="11"/>
        <v>0</v>
      </c>
      <c r="AM54" s="27" t="str">
        <f t="shared" si="12"/>
        <v/>
      </c>
      <c r="AN54" s="27" t="str">
        <f t="shared" si="13"/>
        <v/>
      </c>
      <c r="AO54" s="27" t="str">
        <f t="shared" si="14"/>
        <v/>
      </c>
      <c r="AP54" s="27" t="str">
        <f t="shared" si="15"/>
        <v/>
      </c>
      <c r="AQ54" s="27" t="str">
        <f t="shared" si="16"/>
        <v/>
      </c>
      <c r="AR54" s="27" t="str">
        <f t="shared" si="17"/>
        <v/>
      </c>
      <c r="AS54" s="27" t="str">
        <f t="shared" si="18"/>
        <v/>
      </c>
      <c r="AT54" s="27" t="str">
        <f t="shared" si="19"/>
        <v/>
      </c>
      <c r="AU54" s="27" t="str">
        <f t="shared" si="20"/>
        <v/>
      </c>
      <c r="AV54" s="27" t="str">
        <f t="shared" si="21"/>
        <v/>
      </c>
      <c r="AW54" s="27" t="str">
        <f t="shared" si="22"/>
        <v/>
      </c>
      <c r="AX54" s="27" t="str">
        <f t="shared" si="23"/>
        <v/>
      </c>
      <c r="AY54" s="27" t="str">
        <f t="shared" si="24"/>
        <v/>
      </c>
      <c r="AZ54" s="27" t="str">
        <f t="shared" si="25"/>
        <v/>
      </c>
      <c r="BA54" s="27" t="str">
        <f t="shared" si="26"/>
        <v/>
      </c>
      <c r="BB54" s="27" t="str">
        <f t="shared" si="27"/>
        <v/>
      </c>
      <c r="BC54" s="27" t="str">
        <f t="shared" si="28"/>
        <v/>
      </c>
    </row>
    <row r="55" spans="3:55" ht="18.75" x14ac:dyDescent="0.3">
      <c r="C55" s="38" t="str">
        <f t="shared" si="30"/>
        <v/>
      </c>
      <c r="D55" s="49" t="str">
        <f>IF(D54&gt;=Bestelformulier!$H$51,"",'Taarten koppelen'!D54+1)</f>
        <v/>
      </c>
      <c r="E55" s="12" t="str">
        <f>IF($D55="","",Afleveradressen!J49)</f>
        <v/>
      </c>
      <c r="F55" s="83" t="str">
        <f>IF($D55="","",Afleveradressen!K49&amp;Afleveradressen!L49)</f>
        <v/>
      </c>
      <c r="G55" s="12" t="str">
        <f>IF($D55="","",Afleveradressen!N49)</f>
        <v/>
      </c>
      <c r="I55" s="41" t="str">
        <f>IF(D55="","",VLOOKUP(D55,Afleveradressen!$C$8:$AE$58,29,FALSE)+(J55*$J$2)+(K55*$K$2)+(L55*$L$2)+(M55*$M$2)+(N55*$N$2)+(O55*$O$2)+(P55*$P$2)+(Q55*$Q$2)+(R55*$R$2)+(S55*$S$2)+(T55*$T$2)+(U55*$U$2)+(V55*$V$2)+(W55*$W$2)+(X55*$X$2)+(Y55*$Y$2)+(Z55*$Z$2))</f>
        <v/>
      </c>
      <c r="J55" s="86"/>
      <c r="K55" s="86"/>
      <c r="L55" s="86"/>
      <c r="M55" s="86"/>
      <c r="N55" s="86"/>
      <c r="O55" s="86"/>
      <c r="P55" s="86"/>
      <c r="Q55" s="86"/>
      <c r="R55" s="86"/>
      <c r="S55" s="86"/>
      <c r="T55" s="86"/>
      <c r="U55" s="86"/>
      <c r="V55" s="86"/>
      <c r="W55" s="86"/>
      <c r="X55" s="86"/>
      <c r="Y55" s="86"/>
      <c r="Z55" s="86"/>
      <c r="AL55" s="10">
        <f t="shared" si="11"/>
        <v>0</v>
      </c>
      <c r="AM55" s="27" t="str">
        <f t="shared" si="12"/>
        <v/>
      </c>
      <c r="AN55" s="27" t="str">
        <f t="shared" si="13"/>
        <v/>
      </c>
      <c r="AO55" s="27" t="str">
        <f t="shared" si="14"/>
        <v/>
      </c>
      <c r="AP55" s="27" t="str">
        <f t="shared" si="15"/>
        <v/>
      </c>
      <c r="AQ55" s="27" t="str">
        <f t="shared" si="16"/>
        <v/>
      </c>
      <c r="AR55" s="27" t="str">
        <f t="shared" si="17"/>
        <v/>
      </c>
      <c r="AS55" s="27" t="str">
        <f t="shared" si="18"/>
        <v/>
      </c>
      <c r="AT55" s="27" t="str">
        <f t="shared" si="19"/>
        <v/>
      </c>
      <c r="AU55" s="27" t="str">
        <f t="shared" si="20"/>
        <v/>
      </c>
      <c r="AV55" s="27" t="str">
        <f t="shared" si="21"/>
        <v/>
      </c>
      <c r="AW55" s="27" t="str">
        <f t="shared" si="22"/>
        <v/>
      </c>
      <c r="AX55" s="27" t="str">
        <f t="shared" si="23"/>
        <v/>
      </c>
      <c r="AY55" s="27" t="str">
        <f t="shared" si="24"/>
        <v/>
      </c>
      <c r="AZ55" s="27" t="str">
        <f t="shared" si="25"/>
        <v/>
      </c>
      <c r="BA55" s="27" t="str">
        <f t="shared" si="26"/>
        <v/>
      </c>
      <c r="BB55" s="27" t="str">
        <f t="shared" si="27"/>
        <v/>
      </c>
      <c r="BC55" s="27" t="str">
        <f t="shared" si="28"/>
        <v/>
      </c>
    </row>
    <row r="56" spans="3:55" ht="18.75" x14ac:dyDescent="0.3">
      <c r="C56" s="38" t="str">
        <f t="shared" si="30"/>
        <v/>
      </c>
      <c r="D56" s="49" t="str">
        <f>IF(D55&gt;=Bestelformulier!$H$51,"",'Taarten koppelen'!D55+1)</f>
        <v/>
      </c>
      <c r="E56" s="12" t="str">
        <f>IF($D56="","",Afleveradressen!J50)</f>
        <v/>
      </c>
      <c r="F56" s="83" t="str">
        <f>IF($D56="","",Afleveradressen!K50&amp;Afleveradressen!L50)</f>
        <v/>
      </c>
      <c r="G56" s="12" t="str">
        <f>IF($D56="","",Afleveradressen!N50)</f>
        <v/>
      </c>
      <c r="I56" s="41" t="str">
        <f>IF(D56="","",VLOOKUP(D56,Afleveradressen!$C$8:$AE$58,29,FALSE)+(J56*$J$2)+(K56*$K$2)+(L56*$L$2)+(M56*$M$2)+(N56*$N$2)+(O56*$O$2)+(P56*$P$2)+(Q56*$Q$2)+(R56*$R$2)+(S56*$S$2)+(T56*$T$2)+(U56*$U$2)+(V56*$V$2)+(W56*$W$2)+(X56*$X$2)+(Y56*$Y$2)+(Z56*$Z$2))</f>
        <v/>
      </c>
      <c r="J56" s="86"/>
      <c r="K56" s="86"/>
      <c r="L56" s="86"/>
      <c r="M56" s="86"/>
      <c r="N56" s="86"/>
      <c r="O56" s="86"/>
      <c r="P56" s="86"/>
      <c r="Q56" s="86"/>
      <c r="R56" s="86"/>
      <c r="S56" s="86"/>
      <c r="T56" s="86"/>
      <c r="U56" s="86"/>
      <c r="V56" s="86"/>
      <c r="W56" s="86"/>
      <c r="X56" s="86"/>
      <c r="Y56" s="86"/>
      <c r="Z56" s="86"/>
      <c r="AL56" s="10">
        <f t="shared" si="11"/>
        <v>0</v>
      </c>
      <c r="AM56" s="27" t="str">
        <f t="shared" si="12"/>
        <v/>
      </c>
      <c r="AN56" s="27" t="str">
        <f t="shared" si="13"/>
        <v/>
      </c>
      <c r="AO56" s="27" t="str">
        <f t="shared" si="14"/>
        <v/>
      </c>
      <c r="AP56" s="27" t="str">
        <f t="shared" si="15"/>
        <v/>
      </c>
      <c r="AQ56" s="27" t="str">
        <f t="shared" si="16"/>
        <v/>
      </c>
      <c r="AR56" s="27" t="str">
        <f t="shared" si="17"/>
        <v/>
      </c>
      <c r="AS56" s="27" t="str">
        <f t="shared" si="18"/>
        <v/>
      </c>
      <c r="AT56" s="27" t="str">
        <f t="shared" si="19"/>
        <v/>
      </c>
      <c r="AU56" s="27" t="str">
        <f t="shared" si="20"/>
        <v/>
      </c>
      <c r="AV56" s="27" t="str">
        <f t="shared" si="21"/>
        <v/>
      </c>
      <c r="AW56" s="27" t="str">
        <f t="shared" si="22"/>
        <v/>
      </c>
      <c r="AX56" s="27" t="str">
        <f t="shared" si="23"/>
        <v/>
      </c>
      <c r="AY56" s="27" t="str">
        <f t="shared" si="24"/>
        <v/>
      </c>
      <c r="AZ56" s="27" t="str">
        <f t="shared" si="25"/>
        <v/>
      </c>
      <c r="BA56" s="27" t="str">
        <f t="shared" si="26"/>
        <v/>
      </c>
      <c r="BB56" s="27" t="str">
        <f t="shared" si="27"/>
        <v/>
      </c>
      <c r="BC56" s="27" t="str">
        <f t="shared" si="28"/>
        <v/>
      </c>
    </row>
    <row r="57" spans="3:55" ht="18.75" x14ac:dyDescent="0.3">
      <c r="C57" s="38" t="str">
        <f t="shared" si="30"/>
        <v/>
      </c>
      <c r="D57" s="49" t="str">
        <f>IF(D56&gt;=Bestelformulier!$H$51,"",'Taarten koppelen'!D56+1)</f>
        <v/>
      </c>
      <c r="E57" s="12" t="str">
        <f>IF($D57="","",Afleveradressen!J51)</f>
        <v/>
      </c>
      <c r="F57" s="83" t="str">
        <f>IF($D57="","",Afleveradressen!K51&amp;Afleveradressen!L51)</f>
        <v/>
      </c>
      <c r="G57" s="12" t="str">
        <f>IF($D57="","",Afleveradressen!N51)</f>
        <v/>
      </c>
      <c r="I57" s="41" t="str">
        <f>IF(D57="","",VLOOKUP(D57,Afleveradressen!$C$8:$AE$58,29,FALSE)+(J57*$J$2)+(K57*$K$2)+(L57*$L$2)+(M57*$M$2)+(N57*$N$2)+(O57*$O$2)+(P57*$P$2)+(Q57*$Q$2)+(R57*$R$2)+(S57*$S$2)+(T57*$T$2)+(U57*$U$2)+(V57*$V$2)+(W57*$W$2)+(X57*$X$2)+(Y57*$Y$2)+(Z57*$Z$2))</f>
        <v/>
      </c>
      <c r="J57" s="86"/>
      <c r="K57" s="86"/>
      <c r="L57" s="86"/>
      <c r="M57" s="86"/>
      <c r="N57" s="86"/>
      <c r="O57" s="86"/>
      <c r="P57" s="86"/>
      <c r="Q57" s="86"/>
      <c r="R57" s="86"/>
      <c r="S57" s="86"/>
      <c r="T57" s="86"/>
      <c r="U57" s="86"/>
      <c r="V57" s="86"/>
      <c r="W57" s="86"/>
      <c r="X57" s="86"/>
      <c r="Y57" s="86"/>
      <c r="Z57" s="86"/>
      <c r="AL57" s="10">
        <f t="shared" si="11"/>
        <v>0</v>
      </c>
      <c r="AM57" s="27" t="str">
        <f t="shared" si="12"/>
        <v/>
      </c>
      <c r="AN57" s="27" t="str">
        <f t="shared" si="13"/>
        <v/>
      </c>
      <c r="AO57" s="27" t="str">
        <f t="shared" si="14"/>
        <v/>
      </c>
      <c r="AP57" s="27" t="str">
        <f t="shared" si="15"/>
        <v/>
      </c>
      <c r="AQ57" s="27" t="str">
        <f t="shared" si="16"/>
        <v/>
      </c>
      <c r="AR57" s="27" t="str">
        <f t="shared" si="17"/>
        <v/>
      </c>
      <c r="AS57" s="27" t="str">
        <f t="shared" si="18"/>
        <v/>
      </c>
      <c r="AT57" s="27" t="str">
        <f t="shared" si="19"/>
        <v/>
      </c>
      <c r="AU57" s="27" t="str">
        <f t="shared" si="20"/>
        <v/>
      </c>
      <c r="AV57" s="27" t="str">
        <f t="shared" si="21"/>
        <v/>
      </c>
      <c r="AW57" s="27" t="str">
        <f t="shared" si="22"/>
        <v/>
      </c>
      <c r="AX57" s="27" t="str">
        <f t="shared" si="23"/>
        <v/>
      </c>
      <c r="AY57" s="27" t="str">
        <f t="shared" si="24"/>
        <v/>
      </c>
      <c r="AZ57" s="27" t="str">
        <f t="shared" si="25"/>
        <v/>
      </c>
      <c r="BA57" s="27" t="str">
        <f t="shared" si="26"/>
        <v/>
      </c>
      <c r="BB57" s="27" t="str">
        <f t="shared" si="27"/>
        <v/>
      </c>
      <c r="BC57" s="27" t="str">
        <f t="shared" si="28"/>
        <v/>
      </c>
    </row>
    <row r="58" spans="3:55" ht="18.75" x14ac:dyDescent="0.3">
      <c r="C58" s="38" t="str">
        <f t="shared" si="30"/>
        <v/>
      </c>
      <c r="D58" s="49" t="str">
        <f>IF(D57&gt;=Bestelformulier!$H$51,"",'Taarten koppelen'!D57+1)</f>
        <v/>
      </c>
      <c r="E58" s="12" t="str">
        <f>IF($D58="","",Afleveradressen!J52)</f>
        <v/>
      </c>
      <c r="F58" s="83" t="str">
        <f>IF($D58="","",Afleveradressen!K52&amp;Afleveradressen!L52)</f>
        <v/>
      </c>
      <c r="G58" s="12" t="str">
        <f>IF($D58="","",Afleveradressen!N52)</f>
        <v/>
      </c>
      <c r="I58" s="41" t="str">
        <f>IF(D58="","",VLOOKUP(D58,Afleveradressen!$C$8:$AE$58,29,FALSE)+(J58*$J$2)+(K58*$K$2)+(L58*$L$2)+(M58*$M$2)+(N58*$N$2)+(O58*$O$2)+(P58*$P$2)+(Q58*$Q$2)+(R58*$R$2)+(S58*$S$2)+(T58*$T$2)+(U58*$U$2)+(V58*$V$2)+(W58*$W$2)+(X58*$X$2)+(Y58*$Y$2)+(Z58*$Z$2))</f>
        <v/>
      </c>
      <c r="J58" s="86"/>
      <c r="K58" s="86"/>
      <c r="L58" s="86"/>
      <c r="M58" s="86"/>
      <c r="N58" s="86"/>
      <c r="O58" s="86"/>
      <c r="P58" s="86"/>
      <c r="Q58" s="86"/>
      <c r="R58" s="86"/>
      <c r="S58" s="86"/>
      <c r="T58" s="86"/>
      <c r="U58" s="86"/>
      <c r="V58" s="86"/>
      <c r="W58" s="86"/>
      <c r="X58" s="86"/>
      <c r="Y58" s="86"/>
      <c r="Z58" s="86"/>
      <c r="AL58" s="10">
        <f t="shared" si="11"/>
        <v>0</v>
      </c>
      <c r="AM58" s="27" t="str">
        <f t="shared" si="12"/>
        <v/>
      </c>
      <c r="AN58" s="27" t="str">
        <f t="shared" si="13"/>
        <v/>
      </c>
      <c r="AO58" s="27" t="str">
        <f t="shared" si="14"/>
        <v/>
      </c>
      <c r="AP58" s="27" t="str">
        <f t="shared" si="15"/>
        <v/>
      </c>
      <c r="AQ58" s="27" t="str">
        <f t="shared" si="16"/>
        <v/>
      </c>
      <c r="AR58" s="27" t="str">
        <f t="shared" si="17"/>
        <v/>
      </c>
      <c r="AS58" s="27" t="str">
        <f t="shared" si="18"/>
        <v/>
      </c>
      <c r="AT58" s="27" t="str">
        <f t="shared" si="19"/>
        <v/>
      </c>
      <c r="AU58" s="27" t="str">
        <f t="shared" si="20"/>
        <v/>
      </c>
      <c r="AV58" s="27" t="str">
        <f t="shared" si="21"/>
        <v/>
      </c>
      <c r="AW58" s="27" t="str">
        <f t="shared" si="22"/>
        <v/>
      </c>
      <c r="AX58" s="27" t="str">
        <f t="shared" si="23"/>
        <v/>
      </c>
      <c r="AY58" s="27" t="str">
        <f t="shared" si="24"/>
        <v/>
      </c>
      <c r="AZ58" s="27" t="str">
        <f t="shared" si="25"/>
        <v/>
      </c>
      <c r="BA58" s="27" t="str">
        <f t="shared" si="26"/>
        <v/>
      </c>
      <c r="BB58" s="27" t="str">
        <f t="shared" si="27"/>
        <v/>
      </c>
      <c r="BC58" s="27" t="str">
        <f t="shared" si="28"/>
        <v/>
      </c>
    </row>
    <row r="59" spans="3:55" ht="18.75" x14ac:dyDescent="0.3">
      <c r="C59" s="38" t="str">
        <f t="shared" ref="C59:C63" si="31">IF(D59="","","afleveradres")</f>
        <v/>
      </c>
      <c r="D59" s="49" t="str">
        <f>IF(D58&gt;=Bestelformulier!$H$51,"",'Taarten koppelen'!D58+1)</f>
        <v/>
      </c>
      <c r="E59" s="12" t="str">
        <f>IF($D59="","",Afleveradressen!J53)</f>
        <v/>
      </c>
      <c r="F59" s="83" t="str">
        <f>IF($D59="","",Afleveradressen!K53&amp;Afleveradressen!L53)</f>
        <v/>
      </c>
      <c r="G59" s="12" t="str">
        <f>IF($D59="","",Afleveradressen!N53)</f>
        <v/>
      </c>
      <c r="I59" s="41" t="str">
        <f>IF(D59="","",VLOOKUP(D59,Afleveradressen!$C$8:$AE$58,29,FALSE)+(J59*$J$2)+(K59*$K$2)+(L59*$L$2)+(M59*$M$2)+(N59*$N$2)+(O59*$O$2)+(P59*$P$2)+(Q59*$Q$2)+(R59*$R$2)+(S59*$S$2)+(T59*$T$2)+(U59*$U$2)+(V59*$V$2)+(W59*$W$2)+(X59*$X$2)+(Y59*$Y$2)+(Z59*$Z$2))</f>
        <v/>
      </c>
      <c r="J59" s="86"/>
      <c r="K59" s="86"/>
      <c r="L59" s="86"/>
      <c r="M59" s="86"/>
      <c r="N59" s="86"/>
      <c r="O59" s="86"/>
      <c r="P59" s="86"/>
      <c r="Q59" s="86"/>
      <c r="R59" s="86"/>
      <c r="S59" s="86"/>
      <c r="T59" s="86"/>
      <c r="U59" s="86"/>
      <c r="V59" s="86"/>
      <c r="W59" s="86"/>
      <c r="X59" s="86"/>
      <c r="Y59" s="86"/>
      <c r="Z59" s="86"/>
      <c r="AL59" s="10">
        <f t="shared" si="11"/>
        <v>0</v>
      </c>
      <c r="AM59" s="27" t="str">
        <f t="shared" si="12"/>
        <v/>
      </c>
      <c r="AN59" s="27" t="str">
        <f t="shared" si="13"/>
        <v/>
      </c>
      <c r="AO59" s="27" t="str">
        <f t="shared" si="14"/>
        <v/>
      </c>
      <c r="AP59" s="27" t="str">
        <f t="shared" si="15"/>
        <v/>
      </c>
      <c r="AQ59" s="27" t="str">
        <f t="shared" si="16"/>
        <v/>
      </c>
      <c r="AR59" s="27" t="str">
        <f t="shared" si="17"/>
        <v/>
      </c>
      <c r="AS59" s="27" t="str">
        <f t="shared" si="18"/>
        <v/>
      </c>
      <c r="AT59" s="27" t="str">
        <f t="shared" si="19"/>
        <v/>
      </c>
      <c r="AU59" s="27" t="str">
        <f t="shared" si="20"/>
        <v/>
      </c>
      <c r="AV59" s="27" t="str">
        <f t="shared" si="21"/>
        <v/>
      </c>
      <c r="AW59" s="27" t="str">
        <f t="shared" si="22"/>
        <v/>
      </c>
      <c r="AX59" s="27" t="str">
        <f t="shared" si="23"/>
        <v/>
      </c>
      <c r="AY59" s="27" t="str">
        <f t="shared" si="24"/>
        <v/>
      </c>
      <c r="AZ59" s="27" t="str">
        <f t="shared" si="25"/>
        <v/>
      </c>
      <c r="BA59" s="27" t="str">
        <f t="shared" si="26"/>
        <v/>
      </c>
      <c r="BB59" s="27" t="str">
        <f t="shared" si="27"/>
        <v/>
      </c>
      <c r="BC59" s="27" t="str">
        <f t="shared" si="28"/>
        <v/>
      </c>
    </row>
    <row r="60" spans="3:55" ht="18.75" x14ac:dyDescent="0.3">
      <c r="C60" s="38" t="str">
        <f t="shared" si="31"/>
        <v/>
      </c>
      <c r="D60" s="49" t="str">
        <f>IF(D59&gt;=Bestelformulier!$H$51,"",'Taarten koppelen'!D59+1)</f>
        <v/>
      </c>
      <c r="E60" s="12" t="str">
        <f>IF($D60="","",Afleveradressen!J54)</f>
        <v/>
      </c>
      <c r="F60" s="83" t="str">
        <f>IF($D60="","",Afleveradressen!K54&amp;Afleveradressen!L54)</f>
        <v/>
      </c>
      <c r="G60" s="12" t="str">
        <f>IF($D60="","",Afleveradressen!N54)</f>
        <v/>
      </c>
      <c r="I60" s="41" t="str">
        <f>IF(D60="","",VLOOKUP(D60,Afleveradressen!$C$8:$AE$58,29,FALSE)+(J60*$J$2)+(K60*$K$2)+(L60*$L$2)+(M60*$M$2)+(N60*$N$2)+(O60*$O$2)+(P60*$P$2)+(Q60*$Q$2)+(R60*$R$2)+(S60*$S$2)+(T60*$T$2)+(U60*$U$2)+(V60*$V$2)+(W60*$W$2)+(X60*$X$2)+(Y60*$Y$2)+(Z60*$Z$2))</f>
        <v/>
      </c>
      <c r="J60" s="86"/>
      <c r="K60" s="86"/>
      <c r="L60" s="86"/>
      <c r="M60" s="86"/>
      <c r="N60" s="86"/>
      <c r="O60" s="86"/>
      <c r="P60" s="86"/>
      <c r="Q60" s="86"/>
      <c r="R60" s="86"/>
      <c r="S60" s="86"/>
      <c r="T60" s="86"/>
      <c r="U60" s="86"/>
      <c r="V60" s="86"/>
      <c r="W60" s="86"/>
      <c r="X60" s="86"/>
      <c r="Y60" s="86"/>
      <c r="Z60" s="86"/>
      <c r="AL60" s="10">
        <f t="shared" si="11"/>
        <v>0</v>
      </c>
      <c r="AM60" s="27" t="str">
        <f t="shared" si="12"/>
        <v/>
      </c>
      <c r="AN60" s="27" t="str">
        <f t="shared" si="13"/>
        <v/>
      </c>
      <c r="AO60" s="27" t="str">
        <f t="shared" si="14"/>
        <v/>
      </c>
      <c r="AP60" s="27" t="str">
        <f t="shared" si="15"/>
        <v/>
      </c>
      <c r="AQ60" s="27" t="str">
        <f t="shared" si="16"/>
        <v/>
      </c>
      <c r="AR60" s="27" t="str">
        <f t="shared" si="17"/>
        <v/>
      </c>
      <c r="AS60" s="27" t="str">
        <f t="shared" si="18"/>
        <v/>
      </c>
      <c r="AT60" s="27" t="str">
        <f t="shared" si="19"/>
        <v/>
      </c>
      <c r="AU60" s="27" t="str">
        <f t="shared" si="20"/>
        <v/>
      </c>
      <c r="AV60" s="27" t="str">
        <f t="shared" si="21"/>
        <v/>
      </c>
      <c r="AW60" s="27" t="str">
        <f t="shared" si="22"/>
        <v/>
      </c>
      <c r="AX60" s="27" t="str">
        <f t="shared" si="23"/>
        <v/>
      </c>
      <c r="AY60" s="27" t="str">
        <f t="shared" si="24"/>
        <v/>
      </c>
      <c r="AZ60" s="27" t="str">
        <f t="shared" si="25"/>
        <v/>
      </c>
      <c r="BA60" s="27" t="str">
        <f t="shared" si="26"/>
        <v/>
      </c>
      <c r="BB60" s="27" t="str">
        <f t="shared" si="27"/>
        <v/>
      </c>
      <c r="BC60" s="27" t="str">
        <f t="shared" si="28"/>
        <v/>
      </c>
    </row>
    <row r="61" spans="3:55" ht="18.75" x14ac:dyDescent="0.3">
      <c r="C61" s="38" t="str">
        <f t="shared" si="31"/>
        <v/>
      </c>
      <c r="D61" s="49" t="str">
        <f>IF(D60&gt;=Bestelformulier!$H$51,"",'Taarten koppelen'!D60+1)</f>
        <v/>
      </c>
      <c r="E61" s="12" t="str">
        <f>IF($D61="","",Afleveradressen!J55)</f>
        <v/>
      </c>
      <c r="F61" s="83" t="str">
        <f>IF($D61="","",Afleveradressen!K55&amp;Afleveradressen!L55)</f>
        <v/>
      </c>
      <c r="G61" s="12" t="str">
        <f>IF($D61="","",Afleveradressen!N55)</f>
        <v/>
      </c>
      <c r="I61" s="41" t="str">
        <f>IF(D61="","",VLOOKUP(D61,Afleveradressen!$C$8:$AE$58,29,FALSE)+(J61*$J$2)+(K61*$K$2)+(L61*$L$2)+(M61*$M$2)+(N61*$N$2)+(O61*$O$2)+(P61*$P$2)+(Q61*$Q$2)+(R61*$R$2)+(S61*$S$2)+(T61*$T$2)+(U61*$U$2)+(V61*$V$2)+(W61*$W$2)+(X61*$X$2)+(Y61*$Y$2)+(Z61*$Z$2))</f>
        <v/>
      </c>
      <c r="J61" s="86"/>
      <c r="K61" s="86"/>
      <c r="L61" s="86"/>
      <c r="M61" s="86"/>
      <c r="N61" s="86"/>
      <c r="O61" s="86"/>
      <c r="P61" s="86"/>
      <c r="Q61" s="86"/>
      <c r="R61" s="86"/>
      <c r="S61" s="86"/>
      <c r="T61" s="86"/>
      <c r="U61" s="86"/>
      <c r="V61" s="86"/>
      <c r="W61" s="86"/>
      <c r="X61" s="86"/>
      <c r="Y61" s="86"/>
      <c r="Z61" s="86"/>
      <c r="AL61" s="10">
        <f t="shared" si="11"/>
        <v>0</v>
      </c>
      <c r="AM61" s="27" t="str">
        <f t="shared" si="12"/>
        <v/>
      </c>
      <c r="AN61" s="27" t="str">
        <f t="shared" si="13"/>
        <v/>
      </c>
      <c r="AO61" s="27" t="str">
        <f t="shared" si="14"/>
        <v/>
      </c>
      <c r="AP61" s="27" t="str">
        <f t="shared" si="15"/>
        <v/>
      </c>
      <c r="AQ61" s="27" t="str">
        <f t="shared" si="16"/>
        <v/>
      </c>
      <c r="AR61" s="27" t="str">
        <f t="shared" si="17"/>
        <v/>
      </c>
      <c r="AS61" s="27" t="str">
        <f t="shared" si="18"/>
        <v/>
      </c>
      <c r="AT61" s="27" t="str">
        <f t="shared" si="19"/>
        <v/>
      </c>
      <c r="AU61" s="27" t="str">
        <f t="shared" si="20"/>
        <v/>
      </c>
      <c r="AV61" s="27" t="str">
        <f t="shared" si="21"/>
        <v/>
      </c>
      <c r="AW61" s="27" t="str">
        <f t="shared" si="22"/>
        <v/>
      </c>
      <c r="AX61" s="27" t="str">
        <f t="shared" si="23"/>
        <v/>
      </c>
      <c r="AY61" s="27" t="str">
        <f t="shared" si="24"/>
        <v/>
      </c>
      <c r="AZ61" s="27" t="str">
        <f t="shared" si="25"/>
        <v/>
      </c>
      <c r="BA61" s="27" t="str">
        <f t="shared" si="26"/>
        <v/>
      </c>
      <c r="BB61" s="27" t="str">
        <f t="shared" si="27"/>
        <v/>
      </c>
      <c r="BC61" s="27" t="str">
        <f t="shared" si="28"/>
        <v/>
      </c>
    </row>
    <row r="62" spans="3:55" ht="18.75" x14ac:dyDescent="0.3">
      <c r="C62" s="38" t="str">
        <f t="shared" si="31"/>
        <v/>
      </c>
      <c r="D62" s="49" t="str">
        <f>IF(D61&gt;=Bestelformulier!$H$51,"",'Taarten koppelen'!D61+1)</f>
        <v/>
      </c>
      <c r="E62" s="12" t="str">
        <f>IF($D62="","",Afleveradressen!J56)</f>
        <v/>
      </c>
      <c r="F62" s="83" t="str">
        <f>IF($D62="","",Afleveradressen!K56&amp;Afleveradressen!L56)</f>
        <v/>
      </c>
      <c r="G62" s="12" t="str">
        <f>IF($D62="","",Afleveradressen!N56)</f>
        <v/>
      </c>
      <c r="I62" s="41" t="str">
        <f>IF(D62="","",VLOOKUP(D62,Afleveradressen!$C$8:$AE$58,29,FALSE)+(J62*$J$2)+(K62*$K$2)+(L62*$L$2)+(M62*$M$2)+(N62*$N$2)+(O62*$O$2)+(P62*$P$2)+(Q62*$Q$2)+(R62*$R$2)+(S62*$S$2)+(T62*$T$2)+(U62*$U$2)+(V62*$V$2)+(W62*$W$2)+(X62*$X$2)+(Y62*$Y$2)+(Z62*$Z$2))</f>
        <v/>
      </c>
      <c r="J62" s="86"/>
      <c r="K62" s="86"/>
      <c r="L62" s="86"/>
      <c r="M62" s="86"/>
      <c r="N62" s="86"/>
      <c r="O62" s="86"/>
      <c r="P62" s="86"/>
      <c r="Q62" s="86"/>
      <c r="R62" s="86"/>
      <c r="S62" s="86"/>
      <c r="T62" s="86"/>
      <c r="U62" s="86"/>
      <c r="V62" s="86"/>
      <c r="W62" s="86"/>
      <c r="X62" s="86"/>
      <c r="Y62" s="86"/>
      <c r="Z62" s="86"/>
      <c r="AL62" s="10">
        <f t="shared" si="11"/>
        <v>0</v>
      </c>
      <c r="AM62" s="27" t="str">
        <f t="shared" si="12"/>
        <v/>
      </c>
      <c r="AN62" s="27" t="str">
        <f t="shared" si="13"/>
        <v/>
      </c>
      <c r="AO62" s="27" t="str">
        <f t="shared" si="14"/>
        <v/>
      </c>
      <c r="AP62" s="27" t="str">
        <f t="shared" si="15"/>
        <v/>
      </c>
      <c r="AQ62" s="27" t="str">
        <f t="shared" si="16"/>
        <v/>
      </c>
      <c r="AR62" s="27" t="str">
        <f t="shared" si="17"/>
        <v/>
      </c>
      <c r="AS62" s="27" t="str">
        <f t="shared" si="18"/>
        <v/>
      </c>
      <c r="AT62" s="27" t="str">
        <f t="shared" si="19"/>
        <v/>
      </c>
      <c r="AU62" s="27" t="str">
        <f t="shared" si="20"/>
        <v/>
      </c>
      <c r="AV62" s="27" t="str">
        <f t="shared" si="21"/>
        <v/>
      </c>
      <c r="AW62" s="27" t="str">
        <f t="shared" si="22"/>
        <v/>
      </c>
      <c r="AX62" s="27" t="str">
        <f t="shared" si="23"/>
        <v/>
      </c>
      <c r="AY62" s="27" t="str">
        <f t="shared" si="24"/>
        <v/>
      </c>
      <c r="AZ62" s="27" t="str">
        <f t="shared" si="25"/>
        <v/>
      </c>
      <c r="BA62" s="27" t="str">
        <f t="shared" si="26"/>
        <v/>
      </c>
      <c r="BB62" s="27" t="str">
        <f t="shared" si="27"/>
        <v/>
      </c>
      <c r="BC62" s="27" t="str">
        <f t="shared" si="28"/>
        <v/>
      </c>
    </row>
    <row r="63" spans="3:55" ht="18.75" x14ac:dyDescent="0.3">
      <c r="C63" s="38" t="str">
        <f t="shared" si="31"/>
        <v/>
      </c>
      <c r="D63" s="49" t="str">
        <f>IF(D62&gt;=Bestelformulier!$H$51,"",'Taarten koppelen'!D62+1)</f>
        <v/>
      </c>
      <c r="E63" s="12" t="str">
        <f>IF($D63="","",Afleveradressen!J57)</f>
        <v/>
      </c>
      <c r="F63" s="83" t="str">
        <f>IF($D63="","",Afleveradressen!K57&amp;Afleveradressen!L57)</f>
        <v/>
      </c>
      <c r="G63" s="12" t="str">
        <f>IF($D63="","",Afleveradressen!N57)</f>
        <v/>
      </c>
      <c r="I63" s="41" t="str">
        <f>IF(D63="","",VLOOKUP(D63,Afleveradressen!$C$8:$AE$58,29,FALSE)+(J63*$J$2)+(K63*$K$2)+(L63*$L$2)+(M63*$M$2)+(N63*$N$2)+(O63*$O$2)+(P63*$P$2)+(Q63*$Q$2)+(R63*$R$2)+(S63*$S$2)+(T63*$T$2)+(U63*$U$2)+(V63*$V$2)+(W63*$W$2)+(X63*$X$2)+(Y63*$Y$2)+(Z63*$Z$2))</f>
        <v/>
      </c>
      <c r="J63" s="86"/>
      <c r="K63" s="86"/>
      <c r="L63" s="86"/>
      <c r="M63" s="86"/>
      <c r="N63" s="86"/>
      <c r="O63" s="86"/>
      <c r="P63" s="86"/>
      <c r="Q63" s="86"/>
      <c r="R63" s="86"/>
      <c r="S63" s="86"/>
      <c r="T63" s="86"/>
      <c r="U63" s="86"/>
      <c r="V63" s="86"/>
      <c r="W63" s="86"/>
      <c r="X63" s="86"/>
      <c r="Y63" s="86"/>
      <c r="Z63" s="86"/>
      <c r="AL63" s="10">
        <f t="shared" si="11"/>
        <v>0</v>
      </c>
      <c r="AM63" s="27" t="str">
        <f t="shared" si="12"/>
        <v/>
      </c>
      <c r="AN63" s="27" t="str">
        <f t="shared" si="13"/>
        <v/>
      </c>
      <c r="AO63" s="27" t="str">
        <f t="shared" si="14"/>
        <v/>
      </c>
      <c r="AP63" s="27" t="str">
        <f t="shared" si="15"/>
        <v/>
      </c>
      <c r="AQ63" s="27" t="str">
        <f t="shared" si="16"/>
        <v/>
      </c>
      <c r="AR63" s="27" t="str">
        <f t="shared" si="17"/>
        <v/>
      </c>
      <c r="AS63" s="27" t="str">
        <f t="shared" si="18"/>
        <v/>
      </c>
      <c r="AT63" s="27" t="str">
        <f t="shared" si="19"/>
        <v/>
      </c>
      <c r="AU63" s="27" t="str">
        <f t="shared" si="20"/>
        <v/>
      </c>
      <c r="AV63" s="27" t="str">
        <f t="shared" si="21"/>
        <v/>
      </c>
      <c r="AW63" s="27" t="str">
        <f t="shared" si="22"/>
        <v/>
      </c>
      <c r="AX63" s="27" t="str">
        <f t="shared" si="23"/>
        <v/>
      </c>
      <c r="AY63" s="27" t="str">
        <f t="shared" si="24"/>
        <v/>
      </c>
      <c r="AZ63" s="27" t="str">
        <f t="shared" si="25"/>
        <v/>
      </c>
      <c r="BA63" s="27" t="str">
        <f t="shared" si="26"/>
        <v/>
      </c>
      <c r="BB63" s="27" t="str">
        <f t="shared" si="27"/>
        <v/>
      </c>
      <c r="BC63" s="27" t="str">
        <f t="shared" si="28"/>
        <v/>
      </c>
    </row>
  </sheetData>
  <sheetProtection algorithmName="SHA-512" hashValue="lDBWMA2DMVPtMB644+y+3+7x3ssB03nTy1txSjzcCdt3ApQZlrZGbVGjF2UFqUjyWeEzfT/uuQYqprxrnv8bcA==" saltValue="aGG18I8E7BO+oj9iHCFcFA==" spinCount="100000" sheet="1" objects="1" scenarios="1"/>
  <mergeCells count="22">
    <mergeCell ref="R5:R6"/>
    <mergeCell ref="S5:S6"/>
    <mergeCell ref="Y5:Y6"/>
    <mergeCell ref="Z5:Z6"/>
    <mergeCell ref="T5:T6"/>
    <mergeCell ref="U5:U6"/>
    <mergeCell ref="V5:V6"/>
    <mergeCell ref="W5:W6"/>
    <mergeCell ref="X5:X6"/>
    <mergeCell ref="C11:G11"/>
    <mergeCell ref="G7:I7"/>
    <mergeCell ref="N5:N6"/>
    <mergeCell ref="O5:O6"/>
    <mergeCell ref="P5:P6"/>
    <mergeCell ref="J9:Q9"/>
    <mergeCell ref="K11:M12"/>
    <mergeCell ref="Q5:Q6"/>
    <mergeCell ref="G5:I6"/>
    <mergeCell ref="J5:J6"/>
    <mergeCell ref="K5:K6"/>
    <mergeCell ref="L5:L6"/>
    <mergeCell ref="M5:M6"/>
  </mergeCells>
  <conditionalFormatting sqref="J7:Z7">
    <cfRule type="cellIs" dxfId="8" priority="19" operator="greaterThan">
      <formula>J$5</formula>
    </cfRule>
  </conditionalFormatting>
  <conditionalFormatting sqref="J4:Z4">
    <cfRule type="notContainsBlanks" dxfId="7" priority="22">
      <formula>LEN(TRIM(J4))&gt;0</formula>
    </cfRule>
  </conditionalFormatting>
  <conditionalFormatting sqref="AM14:BC63">
    <cfRule type="expression" dxfId="6" priority="11">
      <formula>AND($J$4&lt;&gt;""+$C$14&lt;&gt;"")</formula>
    </cfRule>
  </conditionalFormatting>
  <conditionalFormatting sqref="J14:Z63">
    <cfRule type="expression" dxfId="5" priority="10">
      <formula>AM14=1</formula>
    </cfRule>
  </conditionalFormatting>
  <conditionalFormatting sqref="C14:G63">
    <cfRule type="notContainsBlanks" dxfId="4" priority="21">
      <formula>LEN(TRIM(C14))&gt;0</formula>
    </cfRule>
  </conditionalFormatting>
  <conditionalFormatting sqref="J9:J12">
    <cfRule type="containsText" dxfId="3" priority="5" operator="containsText" text="vul">
      <formula>NOT(ISERROR(SEARCH("vul",J9)))</formula>
    </cfRule>
    <cfRule type="containsText" dxfId="2" priority="6" operator="containsText" text="sla">
      <formula>NOT(ISERROR(SEARCH("sla",J9)))</formula>
    </cfRule>
  </conditionalFormatting>
  <conditionalFormatting sqref="J14:Z14">
    <cfRule type="cellIs" dxfId="1" priority="4" operator="equal">
      <formula>0</formula>
    </cfRule>
  </conditionalFormatting>
  <conditionalFormatting sqref="K11:K12">
    <cfRule type="notContainsBlanks" dxfId="0" priority="25">
      <formula>LEN(TRIM(K11))&gt;0</formula>
    </cfRule>
  </conditionalFormatting>
  <dataValidations count="3">
    <dataValidation type="custom" operator="equal" allowBlank="1" showInputMessage="1" showErrorMessage="1" errorTitle="U hebt teveel verdeeld" error="U hebt meer verdeeld dat besteld. Kijk naar het aantal in de rij bestelling." promptTitle="Taarten aan adres koppelen" prompt="Geef het aantal stuks gebak op dat u van de bovenstaande soort wilt ontvangen op het adres dat links is aangegeven." sqref="J14:Z63">
      <formula1>AM$5&gt;-1</formula1>
    </dataValidation>
    <dataValidation allowBlank="1" showInputMessage="1" showErrorMessage="1" promptTitle="Hoe werkt het?" prompt="Hier gaan we de taarten aan de adressen koppelen. In de blauwe cellen moet worden opgegeven hoeveel taarten er op welk adres moeten worden geleverd. Daar waar het afleveradres en taart elkaar kruisen geeft u het te leveren aantal op." sqref="C10"/>
    <dataValidation allowBlank="1" showInputMessage="1" showErrorMessage="1" promptTitle="verzendknop" sqref="K11:M12"/>
  </dataValidations>
  <pageMargins left="0.19685039370078741" right="0.70866141732283472" top="0.27559055118110237" bottom="0.15748031496062992" header="0.15748031496062992" footer="0.15748031496062992"/>
  <pageSetup paperSize="9"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B3:Q51"/>
  <sheetViews>
    <sheetView workbookViewId="0">
      <selection activeCell="F9" sqref="F9"/>
    </sheetView>
  </sheetViews>
  <sheetFormatPr defaultRowHeight="12.75" x14ac:dyDescent="0.2"/>
  <cols>
    <col min="2" max="2" width="25.140625" customWidth="1"/>
    <col min="3" max="3" width="16.5703125" customWidth="1"/>
    <col min="4" max="4" width="10.140625" bestFit="1" customWidth="1"/>
    <col min="15" max="15" width="16.7109375" bestFit="1" customWidth="1"/>
  </cols>
  <sheetData>
    <row r="3" spans="2:17" ht="13.5" thickBot="1" x14ac:dyDescent="0.25">
      <c r="C3" t="s">
        <v>18</v>
      </c>
      <c r="D3" t="s">
        <v>18</v>
      </c>
      <c r="F3" t="s">
        <v>68</v>
      </c>
      <c r="G3" t="s">
        <v>19</v>
      </c>
      <c r="O3" s="146" t="s">
        <v>81</v>
      </c>
      <c r="P3" s="146"/>
      <c r="Q3" s="146"/>
    </row>
    <row r="4" spans="2:17" ht="13.5" thickBot="1" x14ac:dyDescent="0.25">
      <c r="D4" s="32" t="s">
        <v>7</v>
      </c>
      <c r="E4" s="32" t="s">
        <v>8</v>
      </c>
      <c r="I4" s="144" t="s">
        <v>7</v>
      </c>
      <c r="J4" s="145"/>
      <c r="K4" s="144" t="s">
        <v>8</v>
      </c>
      <c r="L4" s="145"/>
      <c r="O4" t="s">
        <v>9</v>
      </c>
      <c r="P4" s="32" t="s">
        <v>7</v>
      </c>
      <c r="Q4" s="32" t="s">
        <v>8</v>
      </c>
    </row>
    <row r="5" spans="2:17" x14ac:dyDescent="0.2">
      <c r="B5" t="str">
        <f>I5&amp;":"&amp;TEXT(J5,"00")&amp;" - "&amp;K5&amp;":"&amp;TEXT(L5,"00")&amp;"  € "&amp;F5&amp;""</f>
        <v>8:00 - 13:00  € 11</v>
      </c>
      <c r="C5" t="s">
        <v>96</v>
      </c>
      <c r="D5" s="30">
        <v>0.33333333333333331</v>
      </c>
      <c r="E5" s="30">
        <v>0.54166666666666663</v>
      </c>
      <c r="F5" s="35">
        <v>11</v>
      </c>
      <c r="G5">
        <v>0</v>
      </c>
      <c r="H5" s="33"/>
      <c r="I5">
        <f>HOUR(D5)</f>
        <v>8</v>
      </c>
      <c r="J5" s="34">
        <f>MINUTE(D5)</f>
        <v>0</v>
      </c>
      <c r="K5">
        <v>13</v>
      </c>
      <c r="L5" s="34">
        <v>0</v>
      </c>
      <c r="O5" t="s">
        <v>82</v>
      </c>
      <c r="P5">
        <v>4500</v>
      </c>
      <c r="Q5">
        <v>4599</v>
      </c>
    </row>
    <row r="6" spans="2:17" x14ac:dyDescent="0.2">
      <c r="B6" t="str">
        <f>I6&amp;":"&amp;TEXT(J6,"00")&amp;" - "&amp;K6&amp;":"&amp;TEXT(L6,"00")&amp;"  € "&amp;F6&amp;""</f>
        <v>8:00 - 17:00  € 11</v>
      </c>
      <c r="C6" t="s">
        <v>17</v>
      </c>
      <c r="D6" s="30">
        <v>0.33333333333333331</v>
      </c>
      <c r="E6" s="30">
        <v>0.70833333333333337</v>
      </c>
      <c r="F6" s="124">
        <v>11</v>
      </c>
      <c r="G6">
        <v>0</v>
      </c>
      <c r="H6" s="33"/>
      <c r="I6">
        <f>HOUR(D6)</f>
        <v>8</v>
      </c>
      <c r="J6" s="34">
        <f>MINUTE(D6)</f>
        <v>0</v>
      </c>
      <c r="K6">
        <f>HOUR(E6)</f>
        <v>17</v>
      </c>
      <c r="L6" s="34">
        <f>MINUTE(E6)</f>
        <v>0</v>
      </c>
      <c r="O6" t="s">
        <v>77</v>
      </c>
      <c r="P6">
        <v>1790</v>
      </c>
      <c r="Q6">
        <v>1797</v>
      </c>
    </row>
    <row r="7" spans="2:17" x14ac:dyDescent="0.2">
      <c r="B7" t="str">
        <f>I7&amp;":"&amp;TEXT(J7,"00")&amp;" - "&amp;K7&amp;":"&amp;TEXT(L7,"00")&amp;"  € "&amp;F7&amp;""</f>
        <v>13:00 - 18:00  € 11</v>
      </c>
      <c r="C7" t="s">
        <v>97</v>
      </c>
      <c r="D7" s="31">
        <v>0.54166666666666663</v>
      </c>
      <c r="E7" s="31">
        <v>0.75</v>
      </c>
      <c r="F7" s="35">
        <v>11</v>
      </c>
      <c r="G7">
        <v>0</v>
      </c>
      <c r="I7">
        <v>13</v>
      </c>
      <c r="J7" s="34">
        <f>MINUTE(D7)</f>
        <v>0</v>
      </c>
      <c r="K7">
        <v>18</v>
      </c>
      <c r="L7" s="34">
        <f>MINUTE(E7)</f>
        <v>0</v>
      </c>
      <c r="O7" t="s">
        <v>78</v>
      </c>
      <c r="P7">
        <v>8899</v>
      </c>
      <c r="Q7">
        <v>8899</v>
      </c>
    </row>
    <row r="8" spans="2:17" x14ac:dyDescent="0.2">
      <c r="B8" t="str">
        <f>I8&amp;":"&amp;TEXT(J8,"00")&amp;" - "&amp;K8&amp;":"&amp;TEXT(L8,"00")&amp;"  € "&amp;F8&amp;""</f>
        <v>17:00 - 22:00  € 11</v>
      </c>
      <c r="C8" t="s">
        <v>98</v>
      </c>
      <c r="D8" s="30">
        <v>0.70833333333333337</v>
      </c>
      <c r="E8" s="30">
        <v>0.91666666666666663</v>
      </c>
      <c r="F8" s="125">
        <v>11</v>
      </c>
      <c r="G8">
        <v>0</v>
      </c>
      <c r="I8">
        <v>17</v>
      </c>
      <c r="J8" s="34">
        <v>0</v>
      </c>
      <c r="K8">
        <v>22</v>
      </c>
      <c r="L8" s="34">
        <f>MINUTE(E8)</f>
        <v>0</v>
      </c>
      <c r="O8" t="s">
        <v>79</v>
      </c>
      <c r="P8">
        <v>8880</v>
      </c>
      <c r="Q8">
        <v>8897</v>
      </c>
    </row>
    <row r="9" spans="2:17" x14ac:dyDescent="0.2">
      <c r="O9" t="s">
        <v>76</v>
      </c>
      <c r="P9">
        <v>9160</v>
      </c>
      <c r="Q9">
        <v>9164</v>
      </c>
    </row>
    <row r="10" spans="2:17" x14ac:dyDescent="0.2">
      <c r="O10" t="s">
        <v>80</v>
      </c>
      <c r="P10">
        <v>9166</v>
      </c>
      <c r="Q10">
        <v>9166</v>
      </c>
    </row>
    <row r="17" spans="2:8" x14ac:dyDescent="0.2">
      <c r="B17" t="s">
        <v>24</v>
      </c>
      <c r="C17">
        <v>7.5</v>
      </c>
    </row>
    <row r="18" spans="2:8" x14ac:dyDescent="0.2">
      <c r="B18" t="s">
        <v>28</v>
      </c>
      <c r="C18" s="47">
        <f ca="1">IF(D20=5,TODAY()+5,IF(D20=6,TODAY()+5,IF(D20=7,TODAY()+4,IF(D20=4,TODAY()+5,TODAY()+3))))</f>
        <v>43847</v>
      </c>
      <c r="D18" s="47">
        <v>2958465</v>
      </c>
    </row>
    <row r="19" spans="2:8" ht="14.25" x14ac:dyDescent="0.2">
      <c r="B19" t="s">
        <v>32</v>
      </c>
      <c r="C19" s="71" t="s">
        <v>33</v>
      </c>
      <c r="E19" s="71"/>
    </row>
    <row r="20" spans="2:8" x14ac:dyDescent="0.2">
      <c r="B20" t="s">
        <v>69</v>
      </c>
      <c r="C20" s="47">
        <f ca="1">TODAY()</f>
        <v>43844</v>
      </c>
      <c r="D20">
        <f ca="1">WEEKDAY(C20,2)</f>
        <v>2</v>
      </c>
    </row>
    <row r="22" spans="2:8" x14ac:dyDescent="0.2">
      <c r="C22" t="str">
        <f>Bestelformulier!F5</f>
        <v>ontwerp je fototaart hazelnootkrokant (16p)</v>
      </c>
      <c r="H22" t="s">
        <v>58</v>
      </c>
    </row>
    <row r="23" spans="2:8" x14ac:dyDescent="0.2">
      <c r="C23" t="str">
        <f>Bestelformulier!F6</f>
        <v>ontwerp je fototaart gekleurde krullen (16p)</v>
      </c>
      <c r="H23">
        <v>3121</v>
      </c>
    </row>
    <row r="24" spans="2:8" x14ac:dyDescent="0.2">
      <c r="C24" t="str">
        <f>Bestelformulier!F7</f>
        <v>ontwerp je fototaart hazelnootkrokant met decoratie (16p)</v>
      </c>
      <c r="H24">
        <v>3122</v>
      </c>
    </row>
    <row r="25" spans="2:8" x14ac:dyDescent="0.2">
      <c r="C25" t="str">
        <f>Bestelformulier!F8</f>
        <v>ontwerp je fototaart gekleurde krullen met decoratie (16p)</v>
      </c>
      <c r="H25">
        <v>3125</v>
      </c>
    </row>
    <row r="26" spans="2:8" x14ac:dyDescent="0.2">
      <c r="C26">
        <f>Bestelformulier!F9</f>
        <v>0</v>
      </c>
      <c r="H26">
        <v>3126</v>
      </c>
    </row>
    <row r="27" spans="2:8" x14ac:dyDescent="0.2">
      <c r="C27" t="str">
        <f>Bestelformulier!F10</f>
        <v>fototaart (32 personen)</v>
      </c>
    </row>
    <row r="28" spans="2:8" x14ac:dyDescent="0.2">
      <c r="C28" t="str">
        <f>Bestelformulier!F11</f>
        <v>ontwerp je maxifototaart hazelnootkrokant (32p)</v>
      </c>
    </row>
    <row r="29" spans="2:8" x14ac:dyDescent="0.2">
      <c r="C29" t="str">
        <f>Bestelformulier!F12</f>
        <v>ontwerp je maxifototaart gekleurde krullen (32p)</v>
      </c>
      <c r="H29">
        <v>3123</v>
      </c>
    </row>
    <row r="30" spans="2:8" x14ac:dyDescent="0.2">
      <c r="C30" t="str">
        <f>Bestelformulier!F13</f>
        <v>ontwerp je maxifototaart hazelnootkrokant met decoratie (32p)</v>
      </c>
      <c r="H30">
        <v>3124</v>
      </c>
    </row>
    <row r="31" spans="2:8" x14ac:dyDescent="0.2">
      <c r="C31" t="str">
        <f>Bestelformulier!F14</f>
        <v>ontwerp je maxifototaart gekleurde krullen met decoratie (32p)</v>
      </c>
      <c r="H31">
        <v>3127</v>
      </c>
    </row>
    <row r="32" spans="2:8" x14ac:dyDescent="0.2">
      <c r="C32">
        <f>Bestelformulier!F15</f>
        <v>0</v>
      </c>
      <c r="H32">
        <v>3128</v>
      </c>
    </row>
    <row r="33" spans="3:8" x14ac:dyDescent="0.2">
      <c r="C33" t="str">
        <f>Bestelformulier!F16</f>
        <v>fototompouce/cakejes</v>
      </c>
    </row>
    <row r="34" spans="3:8" x14ac:dyDescent="0.2">
      <c r="C34" t="str">
        <f>Bestelformulier!F17</f>
        <v>ontwerp je fototompouce (6p)</v>
      </c>
    </row>
    <row r="35" spans="3:8" x14ac:dyDescent="0.2">
      <c r="C35" t="str">
        <f>Bestelformulier!F18</f>
        <v>ontwerp je minifototompouce (12p)</v>
      </c>
      <c r="H35">
        <v>2079</v>
      </c>
    </row>
    <row r="36" spans="3:8" x14ac:dyDescent="0.2">
      <c r="C36">
        <f>Bestelformulier!F20</f>
        <v>0</v>
      </c>
      <c r="H36">
        <v>2961</v>
      </c>
    </row>
    <row r="37" spans="3:8" x14ac:dyDescent="0.2">
      <c r="C37" t="str">
        <f>Bestelformulier!F21</f>
        <v>foto cupcake (12 personen)</v>
      </c>
    </row>
    <row r="38" spans="3:8" x14ac:dyDescent="0.2">
      <c r="C38" t="str">
        <f>Bestelformulier!F22</f>
        <v>foto cupcake vanille 12st met decoset (12p)</v>
      </c>
    </row>
    <row r="39" spans="3:8" x14ac:dyDescent="0.2">
      <c r="C39" t="str">
        <f>Bestelformulier!F23</f>
        <v>Foto cupcake choco 12st met decoset (12p)</v>
      </c>
      <c r="H39">
        <v>3129</v>
      </c>
    </row>
    <row r="40" spans="3:8" x14ac:dyDescent="0.2">
      <c r="C40">
        <f>Bestelformulier!F24</f>
        <v>0</v>
      </c>
      <c r="H40">
        <v>3130</v>
      </c>
    </row>
    <row r="41" spans="3:8" x14ac:dyDescent="0.2">
      <c r="C41" t="str">
        <f>Bestelformulier!F25</f>
        <v>Speciale fototaarten</v>
      </c>
    </row>
    <row r="42" spans="3:8" x14ac:dyDescent="0.2">
      <c r="C42" t="str">
        <f>Bestelformulier!F26</f>
        <v>foto harttaart (9p)</v>
      </c>
    </row>
    <row r="43" spans="3:8" x14ac:dyDescent="0.2">
      <c r="C43" t="str">
        <f>Bestelformulier!F27</f>
        <v>3D kleuren fototaart (9p)</v>
      </c>
    </row>
    <row r="44" spans="3:8" x14ac:dyDescent="0.2">
      <c r="C44" t="str">
        <f>Bestelformulier!F28</f>
        <v>aardbeien fototaart (9p)</v>
      </c>
    </row>
    <row r="45" spans="3:8" x14ac:dyDescent="0.2">
      <c r="C45" t="str">
        <f>Bestelformulier!F29</f>
        <v>maxi aardbeien fototaart (32p)</v>
      </c>
    </row>
    <row r="46" spans="3:8" x14ac:dyDescent="0.2">
      <c r="C46">
        <f>Bestelformulier!F30</f>
        <v>0</v>
      </c>
    </row>
    <row r="47" spans="3:8" x14ac:dyDescent="0.2">
      <c r="C47">
        <f>Bestelformulier!F36</f>
        <v>0</v>
      </c>
    </row>
    <row r="48" spans="3:8" x14ac:dyDescent="0.2">
      <c r="C48">
        <f>Bestelformulier!F37</f>
        <v>0</v>
      </c>
    </row>
    <row r="49" spans="3:3" x14ac:dyDescent="0.2">
      <c r="C49">
        <f>Bestelformulier!F38</f>
        <v>0</v>
      </c>
    </row>
    <row r="50" spans="3:3" x14ac:dyDescent="0.2">
      <c r="C50">
        <f>Bestelformulier!F39</f>
        <v>0</v>
      </c>
    </row>
    <row r="51" spans="3:3" x14ac:dyDescent="0.2">
      <c r="C51">
        <f>Bestelformulier!F41</f>
        <v>0</v>
      </c>
    </row>
  </sheetData>
  <sheetProtection algorithmName="SHA-512" hashValue="eqIQRsK4Uv7j0I1O/+ytnrog1Z+EH3hX1U4LmICtRF3mub1v9egxe9oAAlbniOHCCcifDvZlzaErsxYNVN1ShQ==" saltValue="98Of0C9uBEEdz2wlOs/t9Q==" spinCount="100000" sheet="1" objects="1" scenarios="1"/>
  <mergeCells count="3">
    <mergeCell ref="I4:J4"/>
    <mergeCell ref="K4:L4"/>
    <mergeCell ref="O3:Q3"/>
  </mergeCells>
  <hyperlinks>
    <hyperlink ref="C19"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B6:AE856"/>
  <sheetViews>
    <sheetView workbookViewId="0">
      <selection activeCell="Z857" sqref="Z857"/>
    </sheetView>
  </sheetViews>
  <sheetFormatPr defaultColWidth="9.140625" defaultRowHeight="12.75" x14ac:dyDescent="0.2"/>
  <cols>
    <col min="1" max="1" width="9.140625" style="1"/>
    <col min="2" max="2" width="13.5703125" style="1" bestFit="1" customWidth="1"/>
    <col min="3" max="3" width="15.7109375" style="1" bestFit="1" customWidth="1"/>
    <col min="4" max="4" width="13.28515625" style="1" bestFit="1" customWidth="1"/>
    <col min="5" max="8" width="9.140625" style="1"/>
    <col min="9" max="9" width="11" style="1" bestFit="1" customWidth="1"/>
    <col min="10" max="10" width="17" style="1" bestFit="1" customWidth="1"/>
    <col min="11" max="11" width="14" style="1" bestFit="1" customWidth="1"/>
    <col min="12" max="12" width="10.5703125" style="1" bestFit="1" customWidth="1"/>
    <col min="13" max="13" width="9.140625" style="1"/>
    <col min="14" max="14" width="11.7109375" style="1" bestFit="1" customWidth="1"/>
    <col min="15" max="15" width="9.140625" style="1"/>
    <col min="16" max="16" width="14.42578125" style="1" bestFit="1" customWidth="1"/>
    <col min="17" max="17" width="9.5703125" style="1" bestFit="1" customWidth="1"/>
    <col min="18" max="18" width="11.7109375" style="1" bestFit="1" customWidth="1"/>
    <col min="19" max="19" width="15.28515625" style="1" customWidth="1"/>
    <col min="20" max="20" width="7.140625" style="1" bestFit="1" customWidth="1"/>
    <col min="21" max="21" width="6.5703125" style="1" bestFit="1" customWidth="1"/>
    <col min="22" max="23" width="9.140625" style="1"/>
    <col min="24" max="24" width="14.28515625" style="1" bestFit="1" customWidth="1"/>
    <col min="25" max="25" width="49.28515625" style="1" bestFit="1" customWidth="1"/>
    <col min="26" max="16384" width="9.140625" style="1"/>
  </cols>
  <sheetData>
    <row r="6" spans="2:31" x14ac:dyDescent="0.2">
      <c r="B6" s="1" t="s">
        <v>34</v>
      </c>
      <c r="C6" s="1" t="s">
        <v>35</v>
      </c>
      <c r="D6" s="1" t="s">
        <v>36</v>
      </c>
      <c r="E6" s="1" t="s">
        <v>37</v>
      </c>
      <c r="F6" s="1" t="s">
        <v>38</v>
      </c>
      <c r="G6" s="1" t="s">
        <v>39</v>
      </c>
      <c r="H6" s="1" t="s">
        <v>40</v>
      </c>
      <c r="I6" s="1" t="s">
        <v>41</v>
      </c>
      <c r="J6" s="1" t="s">
        <v>42</v>
      </c>
      <c r="K6" s="1" t="s">
        <v>43</v>
      </c>
      <c r="L6" s="1" t="s">
        <v>44</v>
      </c>
      <c r="M6" s="1" t="s">
        <v>45</v>
      </c>
      <c r="N6" s="1" t="s">
        <v>46</v>
      </c>
      <c r="O6" s="1" t="s">
        <v>47</v>
      </c>
      <c r="P6" s="1" t="s">
        <v>48</v>
      </c>
      <c r="Q6" s="1" t="s">
        <v>49</v>
      </c>
      <c r="R6" s="1" t="s">
        <v>50</v>
      </c>
      <c r="S6" s="1" t="s">
        <v>51</v>
      </c>
      <c r="T6" s="1" t="s">
        <v>52</v>
      </c>
      <c r="U6" s="1" t="s">
        <v>53</v>
      </c>
      <c r="V6" s="1" t="s">
        <v>54</v>
      </c>
      <c r="X6" s="1" t="s">
        <v>55</v>
      </c>
      <c r="Y6" s="1" t="s">
        <v>56</v>
      </c>
      <c r="Z6" s="1" t="s">
        <v>57</v>
      </c>
    </row>
    <row r="7" spans="2:31" x14ac:dyDescent="0.2">
      <c r="D7" s="100" t="str">
        <f>IF($AE7&lt;&gt;"",VLOOKUP($AE7,Afleveradressen!$A$8:$P$57,15,FALSE),"")</f>
        <v/>
      </c>
      <c r="E7" s="17"/>
      <c r="F7" s="17" t="str">
        <f>IF(AE7&lt;&gt;"",Bestelformulier!$F$44,"")</f>
        <v/>
      </c>
      <c r="G7" s="104"/>
      <c r="H7" s="100" t="str">
        <f>IF($AE7&lt;&gt;"",VLOOKUP($AE7,Afleveradressen!$A$8:$P$57,4,FALSE),"")</f>
        <v/>
      </c>
      <c r="I7" s="101" t="str">
        <f>IF($AE7&lt;&gt;"",VLOOKUP($AE7,Afleveradressen!$A$8:$P$57,5,FALSE),"")</f>
        <v/>
      </c>
      <c r="J7" s="101" t="str">
        <f>IF($AE7&lt;&gt;"",VLOOKUP($AE7,Afleveradressen!$A$8:$P$57,6,FALSE),"")</f>
        <v/>
      </c>
      <c r="K7" s="102" t="str">
        <f>IF($AE7&lt;&gt;"",VLOOKUP($AE7,Afleveradressen!$A$8:$P$57,7,FALSE),"")</f>
        <v/>
      </c>
      <c r="L7" s="72" t="str">
        <f>IF(AND('Taarten koppelen'!E14&lt;&gt;"",$Y7&lt;&gt;""),'Taarten koppelen'!E14,"")</f>
        <v/>
      </c>
      <c r="M7" s="72" t="str">
        <f>IF(AND('Taarten koppelen'!F14&lt;&gt;"",$Y7&lt;&gt;""),'Taarten koppelen'!F14,"")</f>
        <v/>
      </c>
      <c r="N7" s="72" t="str">
        <f>IF($AE7&lt;&gt;"",VLOOKUP($AE7,Afleveradressen!$A$8:$P$57,11,FALSE),"")</f>
        <v/>
      </c>
      <c r="O7" s="101" t="str">
        <f>IF($AE7&lt;&gt;"",VLOOKUP($AE7,Afleveradressen!$A$8:$P$57,12,FALSE),"")</f>
        <v/>
      </c>
      <c r="P7" s="72" t="str">
        <f>IF(AND('Taarten koppelen'!G14&lt;&gt;"",$Y7&lt;&gt;""),'Taarten koppelen'!G14,"")</f>
        <v/>
      </c>
      <c r="Q7" s="17" t="str">
        <f t="shared" ref="Q7:Q70" si="0">IF(P7&lt;&gt;"","NL","")</f>
        <v/>
      </c>
      <c r="R7" s="102" t="str">
        <f>IF($AE7&lt;&gt;"",VLOOKUP($AE7,Afleveradressen!$A$8:$P$57,8,FALSE),"")</f>
        <v/>
      </c>
      <c r="S7" s="105" t="str">
        <f>IF($AE7&lt;&gt;"",VLOOKUP($AE7,Afleveradressen!$A$8:$P$57,14,FALSE),"")</f>
        <v/>
      </c>
      <c r="T7" s="103" t="str">
        <f>IF(S7&lt;&gt;"",VLOOKUP($S7,stamgegevens!$B$5:$E$15,3,FALSE),"")</f>
        <v/>
      </c>
      <c r="U7" s="103" t="str">
        <f>IF(T7&lt;&gt;"",VLOOKUP($S7,stamgegevens!$B$5:$E$15,4,FALSE),"")</f>
        <v/>
      </c>
      <c r="V7" s="17"/>
      <c r="W7" s="17"/>
      <c r="X7" s="17" t="str">
        <f>IF(Y7="","",VLOOKUP(Y7,stamgegevens!$C$23:$H$52,6,FALSE))</f>
        <v/>
      </c>
      <c r="Y7" s="104" t="str">
        <f>IF('Taarten koppelen'!$J14&lt;&gt;0,'Taarten koppelen'!$J$4,"")</f>
        <v/>
      </c>
      <c r="Z7" s="17" t="str">
        <f>IF('Taarten koppelen'!J14&lt;&gt;0,'Taarten koppelen'!J14,"")</f>
        <v/>
      </c>
      <c r="AE7" s="1" t="str">
        <f>CONCATENATE(L7,M7,P7)</f>
        <v/>
      </c>
    </row>
    <row r="8" spans="2:31" x14ac:dyDescent="0.2">
      <c r="D8" s="100" t="str">
        <f>IF($AE8&lt;&gt;"",VLOOKUP($AE8,Afleveradressen!$A$8:$P$57,15,FALSE),"")</f>
        <v/>
      </c>
      <c r="E8" s="17"/>
      <c r="F8" s="17" t="str">
        <f>IF(AE8&lt;&gt;"",Bestelformulier!$F$44,"")</f>
        <v/>
      </c>
      <c r="G8" s="104"/>
      <c r="H8" s="100" t="str">
        <f>IF($AE8&lt;&gt;"",VLOOKUP($AE8,Afleveradressen!$A$8:$P$57,4,FALSE),"")</f>
        <v/>
      </c>
      <c r="I8" s="101" t="str">
        <f>IF($AE8&lt;&gt;"",VLOOKUP($AE8,Afleveradressen!$A$8:$P$57,5,FALSE),"")</f>
        <v/>
      </c>
      <c r="J8" s="101" t="str">
        <f>IF($AE8&lt;&gt;"",VLOOKUP($AE8,Afleveradressen!$A$8:$P$57,6,FALSE),"")</f>
        <v/>
      </c>
      <c r="K8" s="102" t="str">
        <f>IF($AE8&lt;&gt;"",VLOOKUP($AE8,Afleveradressen!$A$8:$P$57,7,FALSE),"")</f>
        <v/>
      </c>
      <c r="L8" s="72" t="str">
        <f>IF(AND('Taarten koppelen'!E15&lt;&gt;"",$Y8&lt;&gt;""),'Taarten koppelen'!E15,"")</f>
        <v/>
      </c>
      <c r="M8" s="72" t="str">
        <f>IF(AND('Taarten koppelen'!F15&lt;&gt;"",$Y8&lt;&gt;""),'Taarten koppelen'!F15,"")</f>
        <v/>
      </c>
      <c r="N8" s="72" t="str">
        <f>IF($AE8&lt;&gt;"",VLOOKUP($AE8,Afleveradressen!$A$8:$P$57,11,FALSE),"")</f>
        <v/>
      </c>
      <c r="O8" s="101" t="str">
        <f>IF($AE8&lt;&gt;"",VLOOKUP($AE8,Afleveradressen!$A$8:$P$57,12,FALSE),"")</f>
        <v/>
      </c>
      <c r="P8" s="72" t="str">
        <f>IF(AND('Taarten koppelen'!G15&lt;&gt;"",$Y8&lt;&gt;""),'Taarten koppelen'!G15,"")</f>
        <v/>
      </c>
      <c r="Q8" s="17" t="str">
        <f t="shared" si="0"/>
        <v/>
      </c>
      <c r="R8" s="102" t="str">
        <f>IF($AE8&lt;&gt;"",VLOOKUP($AE8,Afleveradressen!$A$8:$P$57,8,FALSE),"")</f>
        <v/>
      </c>
      <c r="S8" s="105" t="str">
        <f>IF($AE8&lt;&gt;"",VLOOKUP($AE8,Afleveradressen!$A$8:$P$57,14,FALSE),"")</f>
        <v/>
      </c>
      <c r="T8" s="103" t="str">
        <f>IF(S8&lt;&gt;"",VLOOKUP($S8,stamgegevens!$B$5:$E$15,3,FALSE),"")</f>
        <v/>
      </c>
      <c r="U8" s="103" t="str">
        <f>IF(T8&lt;&gt;"",VLOOKUP($S8,stamgegevens!$B$5:$E$15,4,FALSE),"")</f>
        <v/>
      </c>
      <c r="V8" s="17"/>
      <c r="W8" s="17"/>
      <c r="X8" s="17" t="str">
        <f>IF(Y8="","",VLOOKUP(Y8,stamgegevens!$C$23:$H$52,6,FALSE))</f>
        <v/>
      </c>
      <c r="Y8" s="104" t="str">
        <f>IF('Taarten koppelen'!$J15&lt;&gt;"",'Taarten koppelen'!$J$4,"")</f>
        <v/>
      </c>
      <c r="Z8" s="17" t="str">
        <f>IF('Taarten koppelen'!J15&lt;&gt;"",'Taarten koppelen'!J15,"")</f>
        <v/>
      </c>
      <c r="AE8" s="1" t="str">
        <f t="shared" ref="AE8:AE71" si="1">CONCATENATE(L8,M8,P8)</f>
        <v/>
      </c>
    </row>
    <row r="9" spans="2:31" x14ac:dyDescent="0.2">
      <c r="D9" s="100" t="str">
        <f>IF($AE9&lt;&gt;"",VLOOKUP($AE9,Afleveradressen!$A$8:$P$57,15,FALSE),"")</f>
        <v/>
      </c>
      <c r="E9" s="17"/>
      <c r="F9" s="17" t="str">
        <f>IF(AE9&lt;&gt;"",Bestelformulier!$F$44,"")</f>
        <v/>
      </c>
      <c r="G9" s="104"/>
      <c r="H9" s="100" t="str">
        <f>IF($AE9&lt;&gt;"",VLOOKUP($AE9,Afleveradressen!$A$8:$P$57,4,FALSE),"")</f>
        <v/>
      </c>
      <c r="I9" s="101" t="str">
        <f>IF($AE9&lt;&gt;"",VLOOKUP($AE9,Afleveradressen!$A$8:$P$57,5,FALSE),"")</f>
        <v/>
      </c>
      <c r="J9" s="101" t="str">
        <f>IF($AE9&lt;&gt;"",VLOOKUP($AE9,Afleveradressen!$A$8:$P$57,6,FALSE),"")</f>
        <v/>
      </c>
      <c r="K9" s="102" t="str">
        <f>IF($AE9&lt;&gt;"",VLOOKUP($AE9,Afleveradressen!$A$8:$P$57,7,FALSE),"")</f>
        <v/>
      </c>
      <c r="L9" s="72" t="str">
        <f>IF(AND('Taarten koppelen'!E16&lt;&gt;"",$Y9&lt;&gt;""),'Taarten koppelen'!E16,"")</f>
        <v/>
      </c>
      <c r="M9" s="72" t="str">
        <f>IF(AND('Taarten koppelen'!F16&lt;&gt;"",$Y9&lt;&gt;""),'Taarten koppelen'!F16,"")</f>
        <v/>
      </c>
      <c r="N9" s="72" t="str">
        <f>IF($AE9&lt;&gt;"",VLOOKUP($AE9,Afleveradressen!$A$8:$P$57,11,FALSE),"")</f>
        <v/>
      </c>
      <c r="O9" s="101" t="str">
        <f>IF($AE9&lt;&gt;"",VLOOKUP($AE9,Afleveradressen!$A$8:$P$57,12,FALSE),"")</f>
        <v/>
      </c>
      <c r="P9" s="72" t="str">
        <f>IF(AND('Taarten koppelen'!G16&lt;&gt;"",$Y9&lt;&gt;""),'Taarten koppelen'!G16,"")</f>
        <v/>
      </c>
      <c r="Q9" s="17" t="str">
        <f t="shared" si="0"/>
        <v/>
      </c>
      <c r="R9" s="102" t="str">
        <f>IF($AE9&lt;&gt;"",VLOOKUP($AE9,Afleveradressen!$A$8:$P$57,8,FALSE),"")</f>
        <v/>
      </c>
      <c r="S9" s="105" t="str">
        <f>IF($AE9&lt;&gt;"",VLOOKUP($AE9,Afleveradressen!$A$8:$P$57,14,FALSE),"")</f>
        <v/>
      </c>
      <c r="T9" s="103" t="str">
        <f>IF(S9&lt;&gt;"",VLOOKUP($S9,stamgegevens!$B$5:$E$15,3,FALSE),"")</f>
        <v/>
      </c>
      <c r="U9" s="103" t="str">
        <f>IF(T9&lt;&gt;"",VLOOKUP($S9,stamgegevens!$B$5:$E$15,4,FALSE),"")</f>
        <v/>
      </c>
      <c r="V9" s="17"/>
      <c r="W9" s="17"/>
      <c r="X9" s="17" t="str">
        <f>IF(Y9="","",VLOOKUP(Y9,stamgegevens!$C$23:$H$52,6,FALSE))</f>
        <v/>
      </c>
      <c r="Y9" s="104" t="str">
        <f>IF('Taarten koppelen'!$J16&lt;&gt;"",'Taarten koppelen'!$J$4,"")</f>
        <v/>
      </c>
      <c r="Z9" s="17" t="str">
        <f>IF('Taarten koppelen'!J16&lt;&gt;"",'Taarten koppelen'!J16,"")</f>
        <v/>
      </c>
      <c r="AE9" s="1" t="str">
        <f t="shared" si="1"/>
        <v/>
      </c>
    </row>
    <row r="10" spans="2:31" x14ac:dyDescent="0.2">
      <c r="D10" s="100" t="str">
        <f>IF($AE10&lt;&gt;"",VLOOKUP($AE10,Afleveradressen!$A$8:$P$57,15,FALSE),"")</f>
        <v/>
      </c>
      <c r="E10" s="17"/>
      <c r="F10" s="17" t="str">
        <f>IF(AE10&lt;&gt;"",Bestelformulier!$F$44,"")</f>
        <v/>
      </c>
      <c r="G10" s="104"/>
      <c r="H10" s="100" t="str">
        <f>IF($AE10&lt;&gt;"",VLOOKUP($AE10,Afleveradressen!$A$8:$P$57,4,FALSE),"")</f>
        <v/>
      </c>
      <c r="I10" s="101" t="str">
        <f>IF($AE10&lt;&gt;"",VLOOKUP($AE10,Afleveradressen!$A$8:$P$57,5,FALSE),"")</f>
        <v/>
      </c>
      <c r="J10" s="101" t="str">
        <f>IF($AE10&lt;&gt;"",VLOOKUP($AE10,Afleveradressen!$A$8:$P$57,6,FALSE),"")</f>
        <v/>
      </c>
      <c r="K10" s="102" t="str">
        <f>IF($AE10&lt;&gt;"",VLOOKUP($AE10,Afleveradressen!$A$8:$P$57,7,FALSE),"")</f>
        <v/>
      </c>
      <c r="L10" s="72" t="str">
        <f>IF(AND('Taarten koppelen'!E17&lt;&gt;"",$Y10&lt;&gt;""),'Taarten koppelen'!E17,"")</f>
        <v/>
      </c>
      <c r="M10" s="72" t="str">
        <f>IF(AND('Taarten koppelen'!F17&lt;&gt;"",$Y10&lt;&gt;""),'Taarten koppelen'!F17,"")</f>
        <v/>
      </c>
      <c r="N10" s="72" t="str">
        <f>IF($AE10&lt;&gt;"",VLOOKUP($AE10,Afleveradressen!$A$8:$P$57,11,FALSE),"")</f>
        <v/>
      </c>
      <c r="O10" s="101" t="str">
        <f>IF($AE10&lt;&gt;"",VLOOKUP($AE10,Afleveradressen!$A$8:$P$57,12,FALSE),"")</f>
        <v/>
      </c>
      <c r="P10" s="72" t="str">
        <f>IF(AND('Taarten koppelen'!G17&lt;&gt;"",$Y10&lt;&gt;""),'Taarten koppelen'!G17,"")</f>
        <v/>
      </c>
      <c r="Q10" s="17" t="str">
        <f t="shared" si="0"/>
        <v/>
      </c>
      <c r="R10" s="102" t="str">
        <f>IF($AE10&lt;&gt;"",VLOOKUP($AE10,Afleveradressen!$A$8:$P$57,8,FALSE),"")</f>
        <v/>
      </c>
      <c r="S10" s="105" t="str">
        <f>IF($AE10&lt;&gt;"",VLOOKUP($AE10,Afleveradressen!$A$8:$P$57,14,FALSE),"")</f>
        <v/>
      </c>
      <c r="T10" s="103" t="str">
        <f>IF(S10&lt;&gt;"",VLOOKUP($S10,stamgegevens!$B$5:$E$15,3,FALSE),"")</f>
        <v/>
      </c>
      <c r="U10" s="103" t="str">
        <f>IF(T10&lt;&gt;"",VLOOKUP($S10,stamgegevens!$B$5:$E$15,4,FALSE),"")</f>
        <v/>
      </c>
      <c r="V10" s="17"/>
      <c r="W10" s="17"/>
      <c r="X10" s="17" t="str">
        <f>IF(Y10="","",VLOOKUP(Y10,stamgegevens!$C$23:$H$52,6,FALSE))</f>
        <v/>
      </c>
      <c r="Y10" s="104" t="str">
        <f>IF('Taarten koppelen'!$J17&lt;&gt;"",'Taarten koppelen'!$J$4,"")</f>
        <v/>
      </c>
      <c r="Z10" s="17" t="str">
        <f>IF('Taarten koppelen'!J17&lt;&gt;"",'Taarten koppelen'!J17,"")</f>
        <v/>
      </c>
      <c r="AE10" s="1" t="str">
        <f t="shared" si="1"/>
        <v/>
      </c>
    </row>
    <row r="11" spans="2:31" x14ac:dyDescent="0.2">
      <c r="D11" s="100" t="str">
        <f>IF($AE11&lt;&gt;"",VLOOKUP($AE11,Afleveradressen!$A$8:$P$57,15,FALSE),"")</f>
        <v/>
      </c>
      <c r="E11" s="17"/>
      <c r="F11" s="17" t="str">
        <f>IF(AE11&lt;&gt;"",Bestelformulier!$F$44,"")</f>
        <v/>
      </c>
      <c r="G11" s="104"/>
      <c r="H11" s="100" t="str">
        <f>IF($AE11&lt;&gt;"",VLOOKUP($AE11,Afleveradressen!$A$8:$P$57,4,FALSE),"")</f>
        <v/>
      </c>
      <c r="I11" s="101" t="str">
        <f>IF($AE11&lt;&gt;"",VLOOKUP($AE11,Afleveradressen!$A$8:$P$57,5,FALSE),"")</f>
        <v/>
      </c>
      <c r="J11" s="101" t="str">
        <f>IF($AE11&lt;&gt;"",VLOOKUP($AE11,Afleveradressen!$A$8:$P$57,6,FALSE),"")</f>
        <v/>
      </c>
      <c r="K11" s="102" t="str">
        <f>IF($AE11&lt;&gt;"",VLOOKUP($AE11,Afleveradressen!$A$8:$P$57,7,FALSE),"")</f>
        <v/>
      </c>
      <c r="L11" s="72" t="str">
        <f>IF(AND('Taarten koppelen'!E18&lt;&gt;"",$Y11&lt;&gt;""),'Taarten koppelen'!E18,"")</f>
        <v/>
      </c>
      <c r="M11" s="72" t="str">
        <f>IF(AND('Taarten koppelen'!F18&lt;&gt;"",$Y11&lt;&gt;""),'Taarten koppelen'!F18,"")</f>
        <v/>
      </c>
      <c r="N11" s="72" t="str">
        <f>IF($AE11&lt;&gt;"",VLOOKUP($AE11,Afleveradressen!$A$8:$P$57,11,FALSE),"")</f>
        <v/>
      </c>
      <c r="O11" s="101" t="str">
        <f>IF($AE11&lt;&gt;"",VLOOKUP($AE11,Afleveradressen!$A$8:$P$57,12,FALSE),"")</f>
        <v/>
      </c>
      <c r="P11" s="72" t="str">
        <f>IF(AND('Taarten koppelen'!G18&lt;&gt;"",$Y11&lt;&gt;""),'Taarten koppelen'!G18,"")</f>
        <v/>
      </c>
      <c r="Q11" s="17" t="str">
        <f t="shared" si="0"/>
        <v/>
      </c>
      <c r="R11" s="102" t="str">
        <f>IF($AE11&lt;&gt;"",VLOOKUP($AE11,Afleveradressen!$A$8:$P$57,8,FALSE),"")</f>
        <v/>
      </c>
      <c r="S11" s="105" t="str">
        <f>IF($AE11&lt;&gt;"",VLOOKUP($AE11,Afleveradressen!$A$8:$P$57,14,FALSE),"")</f>
        <v/>
      </c>
      <c r="T11" s="103" t="str">
        <f>IF(S11&lt;&gt;"",VLOOKUP($S11,stamgegevens!$B$5:$E$15,3,FALSE),"")</f>
        <v/>
      </c>
      <c r="U11" s="103" t="str">
        <f>IF(T11&lt;&gt;"",VLOOKUP($S11,stamgegevens!$B$5:$E$15,4,FALSE),"")</f>
        <v/>
      </c>
      <c r="V11" s="17"/>
      <c r="W11" s="17"/>
      <c r="X11" s="17" t="str">
        <f>IF(Y11="","",VLOOKUP(Y11,stamgegevens!$C$23:$H$52,6,FALSE))</f>
        <v/>
      </c>
      <c r="Y11" s="104" t="str">
        <f>IF('Taarten koppelen'!$J18&lt;&gt;"",'Taarten koppelen'!$J$4,"")</f>
        <v/>
      </c>
      <c r="Z11" s="17" t="str">
        <f>IF('Taarten koppelen'!J18&lt;&gt;"",'Taarten koppelen'!J18,"")</f>
        <v/>
      </c>
      <c r="AE11" s="1" t="str">
        <f t="shared" si="1"/>
        <v/>
      </c>
    </row>
    <row r="12" spans="2:31" x14ac:dyDescent="0.2">
      <c r="D12" s="100" t="str">
        <f>IF($AE12&lt;&gt;"",VLOOKUP($AE12,Afleveradressen!$A$8:$P$57,15,FALSE),"")</f>
        <v/>
      </c>
      <c r="E12" s="17"/>
      <c r="F12" s="17" t="str">
        <f>IF(AE12&lt;&gt;"",Bestelformulier!$F$44,"")</f>
        <v/>
      </c>
      <c r="G12" s="104"/>
      <c r="H12" s="100" t="str">
        <f>IF($AE12&lt;&gt;"",VLOOKUP($AE12,Afleveradressen!$A$8:$P$57,4,FALSE),"")</f>
        <v/>
      </c>
      <c r="I12" s="101" t="str">
        <f>IF($AE12&lt;&gt;"",VLOOKUP($AE12,Afleveradressen!$A$8:$P$57,5,FALSE),"")</f>
        <v/>
      </c>
      <c r="J12" s="101" t="str">
        <f>IF($AE12&lt;&gt;"",VLOOKUP($AE12,Afleveradressen!$A$8:$P$57,6,FALSE),"")</f>
        <v/>
      </c>
      <c r="K12" s="102" t="str">
        <f>IF($AE12&lt;&gt;"",VLOOKUP($AE12,Afleveradressen!$A$8:$P$57,7,FALSE),"")</f>
        <v/>
      </c>
      <c r="L12" s="72" t="str">
        <f>IF(AND('Taarten koppelen'!E19&lt;&gt;"",$Y12&lt;&gt;""),'Taarten koppelen'!E19,"")</f>
        <v/>
      </c>
      <c r="M12" s="72" t="str">
        <f>IF(AND('Taarten koppelen'!F19&lt;&gt;"",$Y12&lt;&gt;""),'Taarten koppelen'!F19,"")</f>
        <v/>
      </c>
      <c r="N12" s="72" t="str">
        <f>IF($AE12&lt;&gt;"",VLOOKUP($AE12,Afleveradressen!$A$8:$P$57,11,FALSE),"")</f>
        <v/>
      </c>
      <c r="O12" s="101" t="str">
        <f>IF($AE12&lt;&gt;"",VLOOKUP($AE12,Afleveradressen!$A$8:$P$57,12,FALSE),"")</f>
        <v/>
      </c>
      <c r="P12" s="72" t="str">
        <f>IF(AND('Taarten koppelen'!G19&lt;&gt;"",$Y12&lt;&gt;""),'Taarten koppelen'!G19,"")</f>
        <v/>
      </c>
      <c r="Q12" s="17" t="str">
        <f t="shared" si="0"/>
        <v/>
      </c>
      <c r="R12" s="102" t="str">
        <f>IF($AE12&lt;&gt;"",VLOOKUP($AE12,Afleveradressen!$A$8:$P$57,8,FALSE),"")</f>
        <v/>
      </c>
      <c r="S12" s="105" t="str">
        <f>IF($AE12&lt;&gt;"",VLOOKUP($AE12,Afleveradressen!$A$8:$P$57,14,FALSE),"")</f>
        <v/>
      </c>
      <c r="T12" s="103" t="str">
        <f>IF(S12&lt;&gt;"",VLOOKUP($S12,stamgegevens!$B$5:$E$15,3,FALSE),"")</f>
        <v/>
      </c>
      <c r="U12" s="103" t="str">
        <f>IF(T12&lt;&gt;"",VLOOKUP($S12,stamgegevens!$B$5:$E$15,4,FALSE),"")</f>
        <v/>
      </c>
      <c r="V12" s="17"/>
      <c r="W12" s="17"/>
      <c r="X12" s="17" t="str">
        <f>IF(Y12="","",VLOOKUP(Y12,stamgegevens!$C$23:$H$52,6,FALSE))</f>
        <v/>
      </c>
      <c r="Y12" s="104" t="str">
        <f>IF('Taarten koppelen'!$J19&lt;&gt;"",'Taarten koppelen'!$J$4,"")</f>
        <v/>
      </c>
      <c r="Z12" s="17" t="str">
        <f>IF('Taarten koppelen'!J19&lt;&gt;"",'Taarten koppelen'!J19,"")</f>
        <v/>
      </c>
      <c r="AE12" s="1" t="str">
        <f t="shared" si="1"/>
        <v/>
      </c>
    </row>
    <row r="13" spans="2:31" x14ac:dyDescent="0.2">
      <c r="D13" s="100" t="str">
        <f>IF($AE13&lt;&gt;"",VLOOKUP($AE13,Afleveradressen!$A$8:$P$57,15,FALSE),"")</f>
        <v/>
      </c>
      <c r="E13" s="17"/>
      <c r="F13" s="17" t="str">
        <f>IF(AE13&lt;&gt;"",Bestelformulier!$F$44,"")</f>
        <v/>
      </c>
      <c r="G13" s="104"/>
      <c r="H13" s="100" t="str">
        <f>IF($AE13&lt;&gt;"",VLOOKUP($AE13,Afleveradressen!$A$8:$P$57,4,FALSE),"")</f>
        <v/>
      </c>
      <c r="I13" s="101" t="str">
        <f>IF($AE13&lt;&gt;"",VLOOKUP($AE13,Afleveradressen!$A$8:$P$57,5,FALSE),"")</f>
        <v/>
      </c>
      <c r="J13" s="101" t="str">
        <f>IF($AE13&lt;&gt;"",VLOOKUP($AE13,Afleveradressen!$A$8:$P$57,6,FALSE),"")</f>
        <v/>
      </c>
      <c r="K13" s="102" t="str">
        <f>IF($AE13&lt;&gt;"",VLOOKUP($AE13,Afleveradressen!$A$8:$P$57,7,FALSE),"")</f>
        <v/>
      </c>
      <c r="L13" s="72" t="str">
        <f>IF(AND('Taarten koppelen'!E20&lt;&gt;"",$Y13&lt;&gt;""),'Taarten koppelen'!E20,"")</f>
        <v/>
      </c>
      <c r="M13" s="72" t="str">
        <f>IF(AND('Taarten koppelen'!F20&lt;&gt;"",$Y13&lt;&gt;""),'Taarten koppelen'!F20,"")</f>
        <v/>
      </c>
      <c r="N13" s="72" t="str">
        <f>IF($AE13&lt;&gt;"",VLOOKUP($AE13,Afleveradressen!$A$8:$P$57,11,FALSE),"")</f>
        <v/>
      </c>
      <c r="O13" s="101" t="str">
        <f>IF($AE13&lt;&gt;"",VLOOKUP($AE13,Afleveradressen!$A$8:$P$57,12,FALSE),"")</f>
        <v/>
      </c>
      <c r="P13" s="72" t="str">
        <f>IF(AND('Taarten koppelen'!G20&lt;&gt;"",$Y13&lt;&gt;""),'Taarten koppelen'!G20,"")</f>
        <v/>
      </c>
      <c r="Q13" s="17" t="str">
        <f t="shared" si="0"/>
        <v/>
      </c>
      <c r="R13" s="102" t="str">
        <f>IF($AE13&lt;&gt;"",VLOOKUP($AE13,Afleveradressen!$A$8:$P$57,8,FALSE),"")</f>
        <v/>
      </c>
      <c r="S13" s="105" t="str">
        <f>IF($AE13&lt;&gt;"",VLOOKUP($AE13,Afleveradressen!$A$8:$P$57,14,FALSE),"")</f>
        <v/>
      </c>
      <c r="T13" s="103" t="str">
        <f>IF(S13&lt;&gt;"",VLOOKUP($S13,stamgegevens!$B$5:$E$15,3,FALSE),"")</f>
        <v/>
      </c>
      <c r="U13" s="103" t="str">
        <f>IF(T13&lt;&gt;"",VLOOKUP($S13,stamgegevens!$B$5:$E$15,4,FALSE),"")</f>
        <v/>
      </c>
      <c r="V13" s="17"/>
      <c r="W13" s="17"/>
      <c r="X13" s="17" t="str">
        <f>IF(Y13="","",VLOOKUP(Y13,stamgegevens!$C$23:$H$52,6,FALSE))</f>
        <v/>
      </c>
      <c r="Y13" s="104" t="str">
        <f>IF('Taarten koppelen'!$J20&lt;&gt;"",'Taarten koppelen'!$J$4,"")</f>
        <v/>
      </c>
      <c r="Z13" s="17" t="str">
        <f>IF('Taarten koppelen'!J20&lt;&gt;"",'Taarten koppelen'!J20,"")</f>
        <v/>
      </c>
      <c r="AE13" s="1" t="str">
        <f t="shared" si="1"/>
        <v/>
      </c>
    </row>
    <row r="14" spans="2:31" x14ac:dyDescent="0.2">
      <c r="D14" s="100" t="str">
        <f>IF($AE14&lt;&gt;"",VLOOKUP($AE14,Afleveradressen!$A$8:$P$57,15,FALSE),"")</f>
        <v/>
      </c>
      <c r="E14" s="17"/>
      <c r="F14" s="17" t="str">
        <f>IF(AE14&lt;&gt;"",Bestelformulier!$F$44,"")</f>
        <v/>
      </c>
      <c r="G14" s="104"/>
      <c r="H14" s="100" t="str">
        <f>IF($AE14&lt;&gt;"",VLOOKUP($AE14,Afleveradressen!$A$8:$P$57,4,FALSE),"")</f>
        <v/>
      </c>
      <c r="I14" s="101" t="str">
        <f>IF($AE14&lt;&gt;"",VLOOKUP($AE14,Afleveradressen!$A$8:$P$57,5,FALSE),"")</f>
        <v/>
      </c>
      <c r="J14" s="101" t="str">
        <f>IF($AE14&lt;&gt;"",VLOOKUP($AE14,Afleveradressen!$A$8:$P$57,6,FALSE),"")</f>
        <v/>
      </c>
      <c r="K14" s="102" t="str">
        <f>IF($AE14&lt;&gt;"",VLOOKUP($AE14,Afleveradressen!$A$8:$P$57,7,FALSE),"")</f>
        <v/>
      </c>
      <c r="L14" s="72" t="str">
        <f>IF(AND('Taarten koppelen'!E21&lt;&gt;"",$Y14&lt;&gt;""),'Taarten koppelen'!E21,"")</f>
        <v/>
      </c>
      <c r="M14" s="72" t="str">
        <f>IF(AND('Taarten koppelen'!F21&lt;&gt;"",$Y14&lt;&gt;""),'Taarten koppelen'!F21,"")</f>
        <v/>
      </c>
      <c r="N14" s="72" t="str">
        <f>IF($AE14&lt;&gt;"",VLOOKUP($AE14,Afleveradressen!$A$8:$P$57,11,FALSE),"")</f>
        <v/>
      </c>
      <c r="O14" s="101" t="str">
        <f>IF($AE14&lt;&gt;"",VLOOKUP($AE14,Afleveradressen!$A$8:$P$57,12,FALSE),"")</f>
        <v/>
      </c>
      <c r="P14" s="72" t="str">
        <f>IF(AND('Taarten koppelen'!G21&lt;&gt;"",$Y14&lt;&gt;""),'Taarten koppelen'!G21,"")</f>
        <v/>
      </c>
      <c r="Q14" s="17" t="str">
        <f t="shared" si="0"/>
        <v/>
      </c>
      <c r="R14" s="102" t="str">
        <f>IF($AE14&lt;&gt;"",VLOOKUP($AE14,Afleveradressen!$A$8:$P$57,8,FALSE),"")</f>
        <v/>
      </c>
      <c r="S14" s="105" t="str">
        <f>IF($AE14&lt;&gt;"",VLOOKUP($AE14,Afleveradressen!$A$8:$P$57,14,FALSE),"")</f>
        <v/>
      </c>
      <c r="T14" s="103" t="str">
        <f>IF(S14&lt;&gt;"",VLOOKUP($S14,stamgegevens!$B$5:$E$15,3,FALSE),"")</f>
        <v/>
      </c>
      <c r="U14" s="103" t="str">
        <f>IF(T14&lt;&gt;"",VLOOKUP($S14,stamgegevens!$B$5:$E$15,4,FALSE),"")</f>
        <v/>
      </c>
      <c r="V14" s="17"/>
      <c r="W14" s="17"/>
      <c r="X14" s="17" t="str">
        <f>IF(Y14="","",VLOOKUP(Y14,stamgegevens!$C$23:$H$52,6,FALSE))</f>
        <v/>
      </c>
      <c r="Y14" s="104" t="str">
        <f>IF('Taarten koppelen'!$J21&lt;&gt;"",'Taarten koppelen'!$J$4,"")</f>
        <v/>
      </c>
      <c r="Z14" s="17" t="str">
        <f>IF('Taarten koppelen'!J21&lt;&gt;"",'Taarten koppelen'!J21,"")</f>
        <v/>
      </c>
      <c r="AE14" s="1" t="str">
        <f t="shared" si="1"/>
        <v/>
      </c>
    </row>
    <row r="15" spans="2:31" x14ac:dyDescent="0.2">
      <c r="D15" s="100" t="str">
        <f>IF($AE15&lt;&gt;"",VLOOKUP($AE15,Afleveradressen!$A$8:$P$57,15,FALSE),"")</f>
        <v/>
      </c>
      <c r="E15" s="17"/>
      <c r="F15" s="17" t="str">
        <f>IF(AE15&lt;&gt;"",Bestelformulier!$F$44,"")</f>
        <v/>
      </c>
      <c r="G15" s="104"/>
      <c r="H15" s="100" t="str">
        <f>IF($AE15&lt;&gt;"",VLOOKUP($AE15,Afleveradressen!$A$8:$P$57,4,FALSE),"")</f>
        <v/>
      </c>
      <c r="I15" s="101" t="str">
        <f>IF($AE15&lt;&gt;"",VLOOKUP($AE15,Afleveradressen!$A$8:$P$57,5,FALSE),"")</f>
        <v/>
      </c>
      <c r="J15" s="101" t="str">
        <f>IF($AE15&lt;&gt;"",VLOOKUP($AE15,Afleveradressen!$A$8:$P$57,6,FALSE),"")</f>
        <v/>
      </c>
      <c r="K15" s="102" t="str">
        <f>IF($AE15&lt;&gt;"",VLOOKUP($AE15,Afleveradressen!$A$8:$P$57,7,FALSE),"")</f>
        <v/>
      </c>
      <c r="L15" s="72" t="str">
        <f>IF(AND('Taarten koppelen'!E22&lt;&gt;"",$Y15&lt;&gt;""),'Taarten koppelen'!E22,"")</f>
        <v/>
      </c>
      <c r="M15" s="72" t="str">
        <f>IF(AND('Taarten koppelen'!F22&lt;&gt;"",$Y15&lt;&gt;""),'Taarten koppelen'!F22,"")</f>
        <v/>
      </c>
      <c r="N15" s="72" t="str">
        <f>IF($AE15&lt;&gt;"",VLOOKUP($AE15,Afleveradressen!$A$8:$P$57,11,FALSE),"")</f>
        <v/>
      </c>
      <c r="O15" s="101" t="str">
        <f>IF($AE15&lt;&gt;"",VLOOKUP($AE15,Afleveradressen!$A$8:$P$57,12,FALSE),"")</f>
        <v/>
      </c>
      <c r="P15" s="72" t="str">
        <f>IF(AND('Taarten koppelen'!G22&lt;&gt;"",$Y15&lt;&gt;""),'Taarten koppelen'!G22,"")</f>
        <v/>
      </c>
      <c r="Q15" s="17" t="str">
        <f t="shared" si="0"/>
        <v/>
      </c>
      <c r="R15" s="102" t="str">
        <f>IF($AE15&lt;&gt;"",VLOOKUP($AE15,Afleveradressen!$A$8:$P$57,8,FALSE),"")</f>
        <v/>
      </c>
      <c r="S15" s="105" t="str">
        <f>IF($AE15&lt;&gt;"",VLOOKUP($AE15,Afleveradressen!$A$8:$P$57,14,FALSE),"")</f>
        <v/>
      </c>
      <c r="T15" s="103" t="str">
        <f>IF(S15&lt;&gt;"",VLOOKUP($S15,stamgegevens!$B$5:$E$15,3,FALSE),"")</f>
        <v/>
      </c>
      <c r="U15" s="103" t="str">
        <f>IF(T15&lt;&gt;"",VLOOKUP($S15,stamgegevens!$B$5:$E$15,4,FALSE),"")</f>
        <v/>
      </c>
      <c r="V15" s="17"/>
      <c r="W15" s="17"/>
      <c r="X15" s="17" t="str">
        <f>IF(Y15="","",VLOOKUP(Y15,stamgegevens!$C$23:$H$52,6,FALSE))</f>
        <v/>
      </c>
      <c r="Y15" s="104" t="str">
        <f>IF('Taarten koppelen'!$J22&lt;&gt;"",'Taarten koppelen'!$J$4,"")</f>
        <v/>
      </c>
      <c r="Z15" s="17" t="str">
        <f>IF('Taarten koppelen'!J22&lt;&gt;"",'Taarten koppelen'!J22,"")</f>
        <v/>
      </c>
      <c r="AE15" s="1" t="str">
        <f t="shared" si="1"/>
        <v/>
      </c>
    </row>
    <row r="16" spans="2:31" x14ac:dyDescent="0.2">
      <c r="D16" s="100" t="str">
        <f>IF($AE16&lt;&gt;"",VLOOKUP($AE16,Afleveradressen!$A$8:$P$57,15,FALSE),"")</f>
        <v/>
      </c>
      <c r="E16" s="17"/>
      <c r="F16" s="17" t="str">
        <f>IF(AE16&lt;&gt;"",Bestelformulier!$F$44,"")</f>
        <v/>
      </c>
      <c r="G16" s="104"/>
      <c r="H16" s="100" t="str">
        <f>IF($AE16&lt;&gt;"",VLOOKUP($AE16,Afleveradressen!$A$8:$P$57,4,FALSE),"")</f>
        <v/>
      </c>
      <c r="I16" s="101" t="str">
        <f>IF($AE16&lt;&gt;"",VLOOKUP($AE16,Afleveradressen!$A$8:$P$57,5,FALSE),"")</f>
        <v/>
      </c>
      <c r="J16" s="101" t="str">
        <f>IF($AE16&lt;&gt;"",VLOOKUP($AE16,Afleveradressen!$A$8:$P$57,6,FALSE),"")</f>
        <v/>
      </c>
      <c r="K16" s="102" t="str">
        <f>IF($AE16&lt;&gt;"",VLOOKUP($AE16,Afleveradressen!$A$8:$P$57,7,FALSE),"")</f>
        <v/>
      </c>
      <c r="L16" s="72" t="str">
        <f>IF(AND('Taarten koppelen'!E23&lt;&gt;"",$Y16&lt;&gt;""),'Taarten koppelen'!E23,"")</f>
        <v/>
      </c>
      <c r="M16" s="72" t="str">
        <f>IF(AND('Taarten koppelen'!F23&lt;&gt;"",$Y16&lt;&gt;""),'Taarten koppelen'!F23,"")</f>
        <v/>
      </c>
      <c r="N16" s="72" t="str">
        <f>IF($AE16&lt;&gt;"",VLOOKUP($AE16,Afleveradressen!$A$8:$P$57,11,FALSE),"")</f>
        <v/>
      </c>
      <c r="O16" s="101" t="str">
        <f>IF($AE16&lt;&gt;"",VLOOKUP($AE16,Afleveradressen!$A$8:$P$57,12,FALSE),"")</f>
        <v/>
      </c>
      <c r="P16" s="72" t="str">
        <f>IF(AND('Taarten koppelen'!G23&lt;&gt;"",$Y16&lt;&gt;""),'Taarten koppelen'!G23,"")</f>
        <v/>
      </c>
      <c r="Q16" s="17" t="str">
        <f t="shared" si="0"/>
        <v/>
      </c>
      <c r="R16" s="102" t="str">
        <f>IF($AE16&lt;&gt;"",VLOOKUP($AE16,Afleveradressen!$A$8:$P$57,8,FALSE),"")</f>
        <v/>
      </c>
      <c r="S16" s="105" t="str">
        <f>IF($AE16&lt;&gt;"",VLOOKUP($AE16,Afleveradressen!$A$8:$P$57,14,FALSE),"")</f>
        <v/>
      </c>
      <c r="T16" s="103" t="str">
        <f>IF(S16&lt;&gt;"",VLOOKUP($S16,stamgegevens!$B$5:$E$15,3,FALSE),"")</f>
        <v/>
      </c>
      <c r="U16" s="103" t="str">
        <f>IF(T16&lt;&gt;"",VLOOKUP($S16,stamgegevens!$B$5:$E$15,4,FALSE),"")</f>
        <v/>
      </c>
      <c r="V16" s="17"/>
      <c r="W16" s="17"/>
      <c r="X16" s="17" t="str">
        <f>IF(Y16="","",VLOOKUP(Y16,stamgegevens!$C$23:$H$52,6,FALSE))</f>
        <v/>
      </c>
      <c r="Y16" s="104" t="str">
        <f>IF('Taarten koppelen'!$J23&lt;&gt;"",'Taarten koppelen'!$J$4,"")</f>
        <v/>
      </c>
      <c r="Z16" s="17" t="str">
        <f>IF('Taarten koppelen'!J23&lt;&gt;"",'Taarten koppelen'!J23,"")</f>
        <v/>
      </c>
      <c r="AE16" s="1" t="str">
        <f t="shared" si="1"/>
        <v/>
      </c>
    </row>
    <row r="17" spans="4:31" x14ac:dyDescent="0.2">
      <c r="D17" s="100" t="str">
        <f>IF($AE17&lt;&gt;"",VLOOKUP($AE17,Afleveradressen!$A$8:$P$57,15,FALSE),"")</f>
        <v/>
      </c>
      <c r="E17" s="17"/>
      <c r="F17" s="17" t="str">
        <f>IF(AE17&lt;&gt;"",Bestelformulier!$F$44,"")</f>
        <v/>
      </c>
      <c r="G17" s="104"/>
      <c r="H17" s="100" t="str">
        <f>IF($AE17&lt;&gt;"",VLOOKUP($AE17,Afleveradressen!$A$8:$P$57,4,FALSE),"")</f>
        <v/>
      </c>
      <c r="I17" s="101" t="str">
        <f>IF($AE17&lt;&gt;"",VLOOKUP($AE17,Afleveradressen!$A$8:$P$57,5,FALSE),"")</f>
        <v/>
      </c>
      <c r="J17" s="101" t="str">
        <f>IF($AE17&lt;&gt;"",VLOOKUP($AE17,Afleveradressen!$A$8:$P$57,6,FALSE),"")</f>
        <v/>
      </c>
      <c r="K17" s="102" t="str">
        <f>IF($AE17&lt;&gt;"",VLOOKUP($AE17,Afleveradressen!$A$8:$P$57,7,FALSE),"")</f>
        <v/>
      </c>
      <c r="L17" s="72" t="str">
        <f>IF(AND('Taarten koppelen'!E24&lt;&gt;"",$Y17&lt;&gt;""),'Taarten koppelen'!E24,"")</f>
        <v/>
      </c>
      <c r="M17" s="72" t="str">
        <f>IF(AND('Taarten koppelen'!F24&lt;&gt;"",$Y17&lt;&gt;""),'Taarten koppelen'!F24,"")</f>
        <v/>
      </c>
      <c r="N17" s="72" t="str">
        <f>IF($AE17&lt;&gt;"",VLOOKUP($AE17,Afleveradressen!$A$8:$P$57,11,FALSE),"")</f>
        <v/>
      </c>
      <c r="O17" s="101" t="str">
        <f>IF($AE17&lt;&gt;"",VLOOKUP($AE17,Afleveradressen!$A$8:$P$57,12,FALSE),"")</f>
        <v/>
      </c>
      <c r="P17" s="72" t="str">
        <f>IF(AND('Taarten koppelen'!G24&lt;&gt;"",$Y17&lt;&gt;""),'Taarten koppelen'!G24,"")</f>
        <v/>
      </c>
      <c r="Q17" s="17" t="str">
        <f t="shared" si="0"/>
        <v/>
      </c>
      <c r="R17" s="102" t="str">
        <f>IF($AE17&lt;&gt;"",VLOOKUP($AE17,Afleveradressen!$A$8:$P$57,8,FALSE),"")</f>
        <v/>
      </c>
      <c r="S17" s="105" t="str">
        <f>IF($AE17&lt;&gt;"",VLOOKUP($AE17,Afleveradressen!$A$8:$P$57,14,FALSE),"")</f>
        <v/>
      </c>
      <c r="T17" s="103" t="str">
        <f>IF(S17&lt;&gt;"",VLOOKUP($S17,stamgegevens!$B$5:$E$15,3,FALSE),"")</f>
        <v/>
      </c>
      <c r="U17" s="103" t="str">
        <f>IF(T17&lt;&gt;"",VLOOKUP($S17,stamgegevens!$B$5:$E$15,4,FALSE),"")</f>
        <v/>
      </c>
      <c r="V17" s="17"/>
      <c r="W17" s="17"/>
      <c r="X17" s="17" t="str">
        <f>IF(Y17="","",VLOOKUP(Y17,stamgegevens!$C$23:$H$52,6,FALSE))</f>
        <v/>
      </c>
      <c r="Y17" s="104" t="str">
        <f>IF('Taarten koppelen'!$J24&lt;&gt;"",'Taarten koppelen'!$J$4,"")</f>
        <v/>
      </c>
      <c r="Z17" s="17" t="str">
        <f>IF('Taarten koppelen'!J24&lt;&gt;"",'Taarten koppelen'!J24,"")</f>
        <v/>
      </c>
      <c r="AE17" s="1" t="str">
        <f t="shared" si="1"/>
        <v/>
      </c>
    </row>
    <row r="18" spans="4:31" x14ac:dyDescent="0.2">
      <c r="D18" s="100" t="str">
        <f>IF($AE18&lt;&gt;"",VLOOKUP($AE18,Afleveradressen!$A$8:$P$57,15,FALSE),"")</f>
        <v/>
      </c>
      <c r="E18" s="17"/>
      <c r="F18" s="17" t="str">
        <f>IF(AE18&lt;&gt;"",Bestelformulier!$F$44,"")</f>
        <v/>
      </c>
      <c r="G18" s="104"/>
      <c r="H18" s="100" t="str">
        <f>IF($AE18&lt;&gt;"",VLOOKUP($AE18,Afleveradressen!$A$8:$P$57,4,FALSE),"")</f>
        <v/>
      </c>
      <c r="I18" s="101" t="str">
        <f>IF($AE18&lt;&gt;"",VLOOKUP($AE18,Afleveradressen!$A$8:$P$57,5,FALSE),"")</f>
        <v/>
      </c>
      <c r="J18" s="101" t="str">
        <f>IF($AE18&lt;&gt;"",VLOOKUP($AE18,Afleveradressen!$A$8:$P$57,6,FALSE),"")</f>
        <v/>
      </c>
      <c r="K18" s="102" t="str">
        <f>IF($AE18&lt;&gt;"",VLOOKUP($AE18,Afleveradressen!$A$8:$P$57,7,FALSE),"")</f>
        <v/>
      </c>
      <c r="L18" s="72" t="str">
        <f>IF(AND('Taarten koppelen'!E25&lt;&gt;"",$Y18&lt;&gt;""),'Taarten koppelen'!E25,"")</f>
        <v/>
      </c>
      <c r="M18" s="72" t="str">
        <f>IF(AND('Taarten koppelen'!F25&lt;&gt;"",$Y18&lt;&gt;""),'Taarten koppelen'!F25,"")</f>
        <v/>
      </c>
      <c r="N18" s="72" t="str">
        <f>IF($AE18&lt;&gt;"",VLOOKUP($AE18,Afleveradressen!$A$8:$P$57,11,FALSE),"")</f>
        <v/>
      </c>
      <c r="O18" s="101" t="str">
        <f>IF($AE18&lt;&gt;"",VLOOKUP($AE18,Afleveradressen!$A$8:$P$57,12,FALSE),"")</f>
        <v/>
      </c>
      <c r="P18" s="72" t="str">
        <f>IF(AND('Taarten koppelen'!G25&lt;&gt;"",$Y18&lt;&gt;""),'Taarten koppelen'!G25,"")</f>
        <v/>
      </c>
      <c r="Q18" s="17" t="str">
        <f t="shared" si="0"/>
        <v/>
      </c>
      <c r="R18" s="102" t="str">
        <f>IF($AE18&lt;&gt;"",VLOOKUP($AE18,Afleveradressen!$A$8:$P$57,8,FALSE),"")</f>
        <v/>
      </c>
      <c r="S18" s="105" t="str">
        <f>IF($AE18&lt;&gt;"",VLOOKUP($AE18,Afleveradressen!$A$8:$P$57,14,FALSE),"")</f>
        <v/>
      </c>
      <c r="T18" s="103" t="str">
        <f>IF(S18&lt;&gt;"",VLOOKUP($S18,stamgegevens!$B$5:$E$15,3,FALSE),"")</f>
        <v/>
      </c>
      <c r="U18" s="103" t="str">
        <f>IF(T18&lt;&gt;"",VLOOKUP($S18,stamgegevens!$B$5:$E$15,4,FALSE),"")</f>
        <v/>
      </c>
      <c r="V18" s="17"/>
      <c r="W18" s="17"/>
      <c r="X18" s="17" t="str">
        <f>IF(Y18="","",VLOOKUP(Y18,stamgegevens!$C$23:$H$52,6,FALSE))</f>
        <v/>
      </c>
      <c r="Y18" s="104" t="str">
        <f>IF('Taarten koppelen'!$J25&lt;&gt;"",'Taarten koppelen'!$J$4,"")</f>
        <v/>
      </c>
      <c r="Z18" s="17" t="str">
        <f>IF('Taarten koppelen'!J25&lt;&gt;"",'Taarten koppelen'!J25,"")</f>
        <v/>
      </c>
      <c r="AE18" s="1" t="str">
        <f t="shared" si="1"/>
        <v/>
      </c>
    </row>
    <row r="19" spans="4:31" x14ac:dyDescent="0.2">
      <c r="D19" s="100" t="str">
        <f>IF($AE19&lt;&gt;"",VLOOKUP($AE19,Afleveradressen!$A$8:$P$57,15,FALSE),"")</f>
        <v/>
      </c>
      <c r="E19" s="17"/>
      <c r="F19" s="17" t="str">
        <f>IF(AE19&lt;&gt;"",Bestelformulier!$F$44,"")</f>
        <v/>
      </c>
      <c r="G19" s="104"/>
      <c r="H19" s="100" t="str">
        <f>IF($AE19&lt;&gt;"",VLOOKUP($AE19,Afleveradressen!$A$8:$P$57,4,FALSE),"")</f>
        <v/>
      </c>
      <c r="I19" s="101" t="str">
        <f>IF($AE19&lt;&gt;"",VLOOKUP($AE19,Afleveradressen!$A$8:$P$57,5,FALSE),"")</f>
        <v/>
      </c>
      <c r="J19" s="101" t="str">
        <f>IF($AE19&lt;&gt;"",VLOOKUP($AE19,Afleveradressen!$A$8:$P$57,6,FALSE),"")</f>
        <v/>
      </c>
      <c r="K19" s="102" t="str">
        <f>IF($AE19&lt;&gt;"",VLOOKUP($AE19,Afleveradressen!$A$8:$P$57,7,FALSE),"")</f>
        <v/>
      </c>
      <c r="L19" s="72" t="str">
        <f>IF(AND('Taarten koppelen'!E26&lt;&gt;"",$Y19&lt;&gt;""),'Taarten koppelen'!E26,"")</f>
        <v/>
      </c>
      <c r="M19" s="72" t="str">
        <f>IF(AND('Taarten koppelen'!F26&lt;&gt;"",$Y19&lt;&gt;""),'Taarten koppelen'!F26,"")</f>
        <v/>
      </c>
      <c r="N19" s="72" t="str">
        <f>IF($AE19&lt;&gt;"",VLOOKUP($AE19,Afleveradressen!$A$8:$P$57,11,FALSE),"")</f>
        <v/>
      </c>
      <c r="O19" s="101" t="str">
        <f>IF($AE19&lt;&gt;"",VLOOKUP($AE19,Afleveradressen!$A$8:$P$57,12,FALSE),"")</f>
        <v/>
      </c>
      <c r="P19" s="72" t="str">
        <f>IF(AND('Taarten koppelen'!G26&lt;&gt;"",$Y19&lt;&gt;""),'Taarten koppelen'!G26,"")</f>
        <v/>
      </c>
      <c r="Q19" s="17" t="str">
        <f t="shared" si="0"/>
        <v/>
      </c>
      <c r="R19" s="102" t="str">
        <f>IF($AE19&lt;&gt;"",VLOOKUP($AE19,Afleveradressen!$A$8:$P$57,8,FALSE),"")</f>
        <v/>
      </c>
      <c r="S19" s="105" t="str">
        <f>IF($AE19&lt;&gt;"",VLOOKUP($AE19,Afleveradressen!$A$8:$P$57,14,FALSE),"")</f>
        <v/>
      </c>
      <c r="T19" s="103" t="str">
        <f>IF(S19&lt;&gt;"",VLOOKUP($S19,stamgegevens!$B$5:$E$15,3,FALSE),"")</f>
        <v/>
      </c>
      <c r="U19" s="103" t="str">
        <f>IF(T19&lt;&gt;"",VLOOKUP($S19,stamgegevens!$B$5:$E$15,4,FALSE),"")</f>
        <v/>
      </c>
      <c r="V19" s="17"/>
      <c r="W19" s="17"/>
      <c r="X19" s="17" t="str">
        <f>IF(Y19="","",VLOOKUP(Y19,stamgegevens!$C$23:$H$52,6,FALSE))</f>
        <v/>
      </c>
      <c r="Y19" s="104" t="str">
        <f>IF('Taarten koppelen'!$J26&lt;&gt;"",'Taarten koppelen'!$J$4,"")</f>
        <v/>
      </c>
      <c r="Z19" s="17" t="str">
        <f>IF('Taarten koppelen'!J26&lt;&gt;"",'Taarten koppelen'!J26,"")</f>
        <v/>
      </c>
      <c r="AE19" s="1" t="str">
        <f t="shared" si="1"/>
        <v/>
      </c>
    </row>
    <row r="20" spans="4:31" x14ac:dyDescent="0.2">
      <c r="D20" s="100" t="str">
        <f>IF($AE20&lt;&gt;"",VLOOKUP($AE20,Afleveradressen!$A$8:$P$57,15,FALSE),"")</f>
        <v/>
      </c>
      <c r="E20" s="17"/>
      <c r="F20" s="17" t="str">
        <f>IF(AE20&lt;&gt;"",Bestelformulier!$F$44,"")</f>
        <v/>
      </c>
      <c r="G20" s="104"/>
      <c r="H20" s="100" t="str">
        <f>IF($AE20&lt;&gt;"",VLOOKUP($AE20,Afleveradressen!$A$8:$P$57,4,FALSE),"")</f>
        <v/>
      </c>
      <c r="I20" s="101" t="str">
        <f>IF($AE20&lt;&gt;"",VLOOKUP($AE20,Afleveradressen!$A$8:$P$57,5,FALSE),"")</f>
        <v/>
      </c>
      <c r="J20" s="101" t="str">
        <f>IF($AE20&lt;&gt;"",VLOOKUP($AE20,Afleveradressen!$A$8:$P$57,6,FALSE),"")</f>
        <v/>
      </c>
      <c r="K20" s="102" t="str">
        <f>IF($AE20&lt;&gt;"",VLOOKUP($AE20,Afleveradressen!$A$8:$P$57,7,FALSE),"")</f>
        <v/>
      </c>
      <c r="L20" s="72" t="str">
        <f>IF(AND('Taarten koppelen'!E27&lt;&gt;"",$Y20&lt;&gt;""),'Taarten koppelen'!E27,"")</f>
        <v/>
      </c>
      <c r="M20" s="72" t="str">
        <f>IF(AND('Taarten koppelen'!F27&lt;&gt;"",$Y20&lt;&gt;""),'Taarten koppelen'!F27,"")</f>
        <v/>
      </c>
      <c r="N20" s="72" t="str">
        <f>IF($AE20&lt;&gt;"",VLOOKUP($AE20,Afleveradressen!$A$8:$P$57,11,FALSE),"")</f>
        <v/>
      </c>
      <c r="O20" s="101" t="str">
        <f>IF($AE20&lt;&gt;"",VLOOKUP($AE20,Afleveradressen!$A$8:$P$57,12,FALSE),"")</f>
        <v/>
      </c>
      <c r="P20" s="72" t="str">
        <f>IF(AND('Taarten koppelen'!G27&lt;&gt;"",$Y20&lt;&gt;""),'Taarten koppelen'!G27,"")</f>
        <v/>
      </c>
      <c r="Q20" s="17" t="str">
        <f t="shared" si="0"/>
        <v/>
      </c>
      <c r="R20" s="102" t="str">
        <f>IF($AE20&lt;&gt;"",VLOOKUP($AE20,Afleveradressen!$A$8:$P$57,8,FALSE),"")</f>
        <v/>
      </c>
      <c r="S20" s="105" t="str">
        <f>IF($AE20&lt;&gt;"",VLOOKUP($AE20,Afleveradressen!$A$8:$P$57,14,FALSE),"")</f>
        <v/>
      </c>
      <c r="T20" s="103" t="str">
        <f>IF(S20&lt;&gt;"",VLOOKUP($S20,stamgegevens!$B$5:$E$15,3,FALSE),"")</f>
        <v/>
      </c>
      <c r="U20" s="103" t="str">
        <f>IF(T20&lt;&gt;"",VLOOKUP($S20,stamgegevens!$B$5:$E$15,4,FALSE),"")</f>
        <v/>
      </c>
      <c r="V20" s="17"/>
      <c r="W20" s="17"/>
      <c r="X20" s="17" t="str">
        <f>IF(Y20="","",VLOOKUP(Y20,stamgegevens!$C$23:$H$52,6,FALSE))</f>
        <v/>
      </c>
      <c r="Y20" s="104" t="str">
        <f>IF('Taarten koppelen'!$J27&lt;&gt;"",'Taarten koppelen'!$J$4,"")</f>
        <v/>
      </c>
      <c r="Z20" s="17" t="str">
        <f>IF('Taarten koppelen'!J27&lt;&gt;"",'Taarten koppelen'!J27,"")</f>
        <v/>
      </c>
      <c r="AE20" s="1" t="str">
        <f t="shared" si="1"/>
        <v/>
      </c>
    </row>
    <row r="21" spans="4:31" x14ac:dyDescent="0.2">
      <c r="D21" s="100" t="str">
        <f>IF($AE21&lt;&gt;"",VLOOKUP($AE21,Afleveradressen!$A$8:$P$57,15,FALSE),"")</f>
        <v/>
      </c>
      <c r="E21" s="17"/>
      <c r="F21" s="17" t="str">
        <f>IF(AE21&lt;&gt;"",Bestelformulier!$F$44,"")</f>
        <v/>
      </c>
      <c r="G21" s="104"/>
      <c r="H21" s="100" t="str">
        <f>IF($AE21&lt;&gt;"",VLOOKUP($AE21,Afleveradressen!$A$8:$P$57,4,FALSE),"")</f>
        <v/>
      </c>
      <c r="I21" s="101" t="str">
        <f>IF($AE21&lt;&gt;"",VLOOKUP($AE21,Afleveradressen!$A$8:$P$57,5,FALSE),"")</f>
        <v/>
      </c>
      <c r="J21" s="101" t="str">
        <f>IF($AE21&lt;&gt;"",VLOOKUP($AE21,Afleveradressen!$A$8:$P$57,6,FALSE),"")</f>
        <v/>
      </c>
      <c r="K21" s="102" t="str">
        <f>IF($AE21&lt;&gt;"",VLOOKUP($AE21,Afleveradressen!$A$8:$P$57,7,FALSE),"")</f>
        <v/>
      </c>
      <c r="L21" s="72" t="str">
        <f>IF(AND('Taarten koppelen'!E28&lt;&gt;"",$Y21&lt;&gt;""),'Taarten koppelen'!E28,"")</f>
        <v/>
      </c>
      <c r="M21" s="72" t="str">
        <f>IF(AND('Taarten koppelen'!F28&lt;&gt;"",$Y21&lt;&gt;""),'Taarten koppelen'!F28,"")</f>
        <v/>
      </c>
      <c r="N21" s="72" t="str">
        <f>IF($AE21&lt;&gt;"",VLOOKUP($AE21,Afleveradressen!$A$8:$P$57,11,FALSE),"")</f>
        <v/>
      </c>
      <c r="O21" s="101" t="str">
        <f>IF($AE21&lt;&gt;"",VLOOKUP($AE21,Afleveradressen!$A$8:$P$57,12,FALSE),"")</f>
        <v/>
      </c>
      <c r="P21" s="72" t="str">
        <f>IF(AND('Taarten koppelen'!G28&lt;&gt;"",$Y21&lt;&gt;""),'Taarten koppelen'!G28,"")</f>
        <v/>
      </c>
      <c r="Q21" s="17" t="str">
        <f t="shared" si="0"/>
        <v/>
      </c>
      <c r="R21" s="102" t="str">
        <f>IF($AE21&lt;&gt;"",VLOOKUP($AE21,Afleveradressen!$A$8:$P$57,8,FALSE),"")</f>
        <v/>
      </c>
      <c r="S21" s="105" t="str">
        <f>IF($AE21&lt;&gt;"",VLOOKUP($AE21,Afleveradressen!$A$8:$P$57,14,FALSE),"")</f>
        <v/>
      </c>
      <c r="T21" s="103" t="str">
        <f>IF(S21&lt;&gt;"",VLOOKUP($S21,stamgegevens!$B$5:$E$15,3,FALSE),"")</f>
        <v/>
      </c>
      <c r="U21" s="103" t="str">
        <f>IF(T21&lt;&gt;"",VLOOKUP($S21,stamgegevens!$B$5:$E$15,4,FALSE),"")</f>
        <v/>
      </c>
      <c r="V21" s="17"/>
      <c r="W21" s="17"/>
      <c r="X21" s="17" t="str">
        <f>IF(Y21="","",VLOOKUP(Y21,stamgegevens!$C$23:$H$52,6,FALSE))</f>
        <v/>
      </c>
      <c r="Y21" s="104" t="str">
        <f>IF('Taarten koppelen'!$J28&lt;&gt;"",'Taarten koppelen'!$J$4,"")</f>
        <v/>
      </c>
      <c r="Z21" s="17" t="str">
        <f>IF('Taarten koppelen'!J28&lt;&gt;"",'Taarten koppelen'!J28,"")</f>
        <v/>
      </c>
      <c r="AE21" s="1" t="str">
        <f t="shared" si="1"/>
        <v/>
      </c>
    </row>
    <row r="22" spans="4:31" x14ac:dyDescent="0.2">
      <c r="D22" s="100" t="str">
        <f>IF($AE22&lt;&gt;"",VLOOKUP($AE22,Afleveradressen!$A$8:$P$57,15,FALSE),"")</f>
        <v/>
      </c>
      <c r="E22" s="17"/>
      <c r="F22" s="17" t="str">
        <f>IF(AE22&lt;&gt;"",Bestelformulier!$F$44,"")</f>
        <v/>
      </c>
      <c r="G22" s="104"/>
      <c r="H22" s="100" t="str">
        <f>IF($AE22&lt;&gt;"",VLOOKUP($AE22,Afleveradressen!$A$8:$P$57,4,FALSE),"")</f>
        <v/>
      </c>
      <c r="I22" s="101" t="str">
        <f>IF($AE22&lt;&gt;"",VLOOKUP($AE22,Afleveradressen!$A$8:$P$57,5,FALSE),"")</f>
        <v/>
      </c>
      <c r="J22" s="101" t="str">
        <f>IF($AE22&lt;&gt;"",VLOOKUP($AE22,Afleveradressen!$A$8:$P$57,6,FALSE),"")</f>
        <v/>
      </c>
      <c r="K22" s="102" t="str">
        <f>IF($AE22&lt;&gt;"",VLOOKUP($AE22,Afleveradressen!$A$8:$P$57,7,FALSE),"")</f>
        <v/>
      </c>
      <c r="L22" s="72" t="str">
        <f>IF(AND('Taarten koppelen'!E29&lt;&gt;"",$Y22&lt;&gt;""),'Taarten koppelen'!E29,"")</f>
        <v/>
      </c>
      <c r="M22" s="72" t="str">
        <f>IF(AND('Taarten koppelen'!F29&lt;&gt;"",$Y22&lt;&gt;""),'Taarten koppelen'!F29,"")</f>
        <v/>
      </c>
      <c r="N22" s="72" t="str">
        <f>IF($AE22&lt;&gt;"",VLOOKUP($AE22,Afleveradressen!$A$8:$P$57,11,FALSE),"")</f>
        <v/>
      </c>
      <c r="O22" s="101" t="str">
        <f>IF($AE22&lt;&gt;"",VLOOKUP($AE22,Afleveradressen!$A$8:$P$57,12,FALSE),"")</f>
        <v/>
      </c>
      <c r="P22" s="72" t="str">
        <f>IF(AND('Taarten koppelen'!G29&lt;&gt;"",$Y22&lt;&gt;""),'Taarten koppelen'!G29,"")</f>
        <v/>
      </c>
      <c r="Q22" s="17" t="str">
        <f t="shared" si="0"/>
        <v/>
      </c>
      <c r="R22" s="102" t="str">
        <f>IF($AE22&lt;&gt;"",VLOOKUP($AE22,Afleveradressen!$A$8:$P$57,8,FALSE),"")</f>
        <v/>
      </c>
      <c r="S22" s="105" t="str">
        <f>IF($AE22&lt;&gt;"",VLOOKUP($AE22,Afleveradressen!$A$8:$P$57,14,FALSE),"")</f>
        <v/>
      </c>
      <c r="T22" s="103" t="str">
        <f>IF(S22&lt;&gt;"",VLOOKUP($S22,stamgegevens!$B$5:$E$15,3,FALSE),"")</f>
        <v/>
      </c>
      <c r="U22" s="103" t="str">
        <f>IF(T22&lt;&gt;"",VLOOKUP($S22,stamgegevens!$B$5:$E$15,4,FALSE),"")</f>
        <v/>
      </c>
      <c r="V22" s="17"/>
      <c r="W22" s="17"/>
      <c r="X22" s="17" t="str">
        <f>IF(Y22="","",VLOOKUP(Y22,stamgegevens!$C$23:$H$52,6,FALSE))</f>
        <v/>
      </c>
      <c r="Y22" s="104" t="str">
        <f>IF('Taarten koppelen'!$J29&lt;&gt;"",'Taarten koppelen'!$J$4,"")</f>
        <v/>
      </c>
      <c r="Z22" s="17" t="str">
        <f>IF('Taarten koppelen'!J29&lt;&gt;"",'Taarten koppelen'!J29,"")</f>
        <v/>
      </c>
      <c r="AE22" s="1" t="str">
        <f t="shared" si="1"/>
        <v/>
      </c>
    </row>
    <row r="23" spans="4:31" x14ac:dyDescent="0.2">
      <c r="D23" s="100" t="str">
        <f>IF($AE23&lt;&gt;"",VLOOKUP($AE23,Afleveradressen!$A$8:$P$57,15,FALSE),"")</f>
        <v/>
      </c>
      <c r="E23" s="17"/>
      <c r="F23" s="17" t="str">
        <f>IF(AE23&lt;&gt;"",Bestelformulier!$F$44,"")</f>
        <v/>
      </c>
      <c r="G23" s="104"/>
      <c r="H23" s="100" t="str">
        <f>IF($AE23&lt;&gt;"",VLOOKUP($AE23,Afleveradressen!$A$8:$P$57,4,FALSE),"")</f>
        <v/>
      </c>
      <c r="I23" s="101" t="str">
        <f>IF($AE23&lt;&gt;"",VLOOKUP($AE23,Afleveradressen!$A$8:$P$57,5,FALSE),"")</f>
        <v/>
      </c>
      <c r="J23" s="101" t="str">
        <f>IF($AE23&lt;&gt;"",VLOOKUP($AE23,Afleveradressen!$A$8:$P$57,6,FALSE),"")</f>
        <v/>
      </c>
      <c r="K23" s="102" t="str">
        <f>IF($AE23&lt;&gt;"",VLOOKUP($AE23,Afleveradressen!$A$8:$P$57,7,FALSE),"")</f>
        <v/>
      </c>
      <c r="L23" s="72" t="str">
        <f>IF(AND('Taarten koppelen'!E30&lt;&gt;"",$Y23&lt;&gt;""),'Taarten koppelen'!E30,"")</f>
        <v/>
      </c>
      <c r="M23" s="72" t="str">
        <f>IF(AND('Taarten koppelen'!F30&lt;&gt;"",$Y23&lt;&gt;""),'Taarten koppelen'!F30,"")</f>
        <v/>
      </c>
      <c r="N23" s="72" t="str">
        <f>IF($AE23&lt;&gt;"",VLOOKUP($AE23,Afleveradressen!$A$8:$P$57,11,FALSE),"")</f>
        <v/>
      </c>
      <c r="O23" s="101" t="str">
        <f>IF($AE23&lt;&gt;"",VLOOKUP($AE23,Afleveradressen!$A$8:$P$57,12,FALSE),"")</f>
        <v/>
      </c>
      <c r="P23" s="72" t="str">
        <f>IF(AND('Taarten koppelen'!G30&lt;&gt;"",$Y23&lt;&gt;""),'Taarten koppelen'!G30,"")</f>
        <v/>
      </c>
      <c r="Q23" s="17" t="str">
        <f t="shared" si="0"/>
        <v/>
      </c>
      <c r="R23" s="102" t="str">
        <f>IF($AE23&lt;&gt;"",VLOOKUP($AE23,Afleveradressen!$A$8:$P$57,8,FALSE),"")</f>
        <v/>
      </c>
      <c r="S23" s="105" t="str">
        <f>IF($AE23&lt;&gt;"",VLOOKUP($AE23,Afleveradressen!$A$8:$P$57,14,FALSE),"")</f>
        <v/>
      </c>
      <c r="T23" s="103" t="str">
        <f>IF(S23&lt;&gt;"",VLOOKUP($S23,stamgegevens!$B$5:$E$15,3,FALSE),"")</f>
        <v/>
      </c>
      <c r="U23" s="103" t="str">
        <f>IF(T23&lt;&gt;"",VLOOKUP($S23,stamgegevens!$B$5:$E$15,4,FALSE),"")</f>
        <v/>
      </c>
      <c r="V23" s="17"/>
      <c r="W23" s="17"/>
      <c r="X23" s="17" t="str">
        <f>IF(Y23="","",VLOOKUP(Y23,stamgegevens!$C$23:$H$52,6,FALSE))</f>
        <v/>
      </c>
      <c r="Y23" s="104" t="str">
        <f>IF('Taarten koppelen'!$J30&lt;&gt;"",'Taarten koppelen'!$J$4,"")</f>
        <v/>
      </c>
      <c r="Z23" s="17" t="str">
        <f>IF('Taarten koppelen'!J30&lt;&gt;"",'Taarten koppelen'!J30,"")</f>
        <v/>
      </c>
      <c r="AE23" s="1" t="str">
        <f t="shared" si="1"/>
        <v/>
      </c>
    </row>
    <row r="24" spans="4:31" x14ac:dyDescent="0.2">
      <c r="D24" s="100" t="str">
        <f>IF($AE24&lt;&gt;"",VLOOKUP($AE24,Afleveradressen!$A$8:$P$57,15,FALSE),"")</f>
        <v/>
      </c>
      <c r="E24" s="17"/>
      <c r="F24" s="17" t="str">
        <f>IF(AE24&lt;&gt;"",Bestelformulier!$F$44,"")</f>
        <v/>
      </c>
      <c r="G24" s="104"/>
      <c r="H24" s="100" t="str">
        <f>IF($AE24&lt;&gt;"",VLOOKUP($AE24,Afleveradressen!$A$8:$P$57,4,FALSE),"")</f>
        <v/>
      </c>
      <c r="I24" s="101" t="str">
        <f>IF($AE24&lt;&gt;"",VLOOKUP($AE24,Afleveradressen!$A$8:$P$57,5,FALSE),"")</f>
        <v/>
      </c>
      <c r="J24" s="101" t="str">
        <f>IF($AE24&lt;&gt;"",VLOOKUP($AE24,Afleveradressen!$A$8:$P$57,6,FALSE),"")</f>
        <v/>
      </c>
      <c r="K24" s="102" t="str">
        <f>IF($AE24&lt;&gt;"",VLOOKUP($AE24,Afleveradressen!$A$8:$P$57,7,FALSE),"")</f>
        <v/>
      </c>
      <c r="L24" s="72" t="str">
        <f>IF(AND('Taarten koppelen'!E31&lt;&gt;"",$Y24&lt;&gt;""),'Taarten koppelen'!E31,"")</f>
        <v/>
      </c>
      <c r="M24" s="72" t="str">
        <f>IF(AND('Taarten koppelen'!F31&lt;&gt;"",$Y24&lt;&gt;""),'Taarten koppelen'!F31,"")</f>
        <v/>
      </c>
      <c r="N24" s="72" t="str">
        <f>IF($AE24&lt;&gt;"",VLOOKUP($AE24,Afleveradressen!$A$8:$P$57,11,FALSE),"")</f>
        <v/>
      </c>
      <c r="O24" s="101" t="str">
        <f>IF($AE24&lt;&gt;"",VLOOKUP($AE24,Afleveradressen!$A$8:$P$57,12,FALSE),"")</f>
        <v/>
      </c>
      <c r="P24" s="72" t="str">
        <f>IF(AND('Taarten koppelen'!G31&lt;&gt;"",$Y24&lt;&gt;""),'Taarten koppelen'!G31,"")</f>
        <v/>
      </c>
      <c r="Q24" s="17" t="str">
        <f t="shared" si="0"/>
        <v/>
      </c>
      <c r="R24" s="102" t="str">
        <f>IF($AE24&lt;&gt;"",VLOOKUP($AE24,Afleveradressen!$A$8:$P$57,8,FALSE),"")</f>
        <v/>
      </c>
      <c r="S24" s="105" t="str">
        <f>IF($AE24&lt;&gt;"",VLOOKUP($AE24,Afleveradressen!$A$8:$P$57,14,FALSE),"")</f>
        <v/>
      </c>
      <c r="T24" s="103" t="str">
        <f>IF(S24&lt;&gt;"",VLOOKUP($S24,stamgegevens!$B$5:$E$15,3,FALSE),"")</f>
        <v/>
      </c>
      <c r="U24" s="103" t="str">
        <f>IF(T24&lt;&gt;"",VLOOKUP($S24,stamgegevens!$B$5:$E$15,4,FALSE),"")</f>
        <v/>
      </c>
      <c r="V24" s="17"/>
      <c r="W24" s="17"/>
      <c r="X24" s="17" t="str">
        <f>IF(Y24="","",VLOOKUP(Y24,stamgegevens!$C$23:$H$52,6,FALSE))</f>
        <v/>
      </c>
      <c r="Y24" s="104" t="str">
        <f>IF('Taarten koppelen'!$J31&lt;&gt;"",'Taarten koppelen'!$J$4,"")</f>
        <v/>
      </c>
      <c r="Z24" s="17" t="str">
        <f>IF('Taarten koppelen'!J31&lt;&gt;"",'Taarten koppelen'!J31,"")</f>
        <v/>
      </c>
      <c r="AE24" s="1" t="str">
        <f t="shared" si="1"/>
        <v/>
      </c>
    </row>
    <row r="25" spans="4:31" x14ac:dyDescent="0.2">
      <c r="D25" s="100" t="str">
        <f>IF($AE25&lt;&gt;"",VLOOKUP($AE25,Afleveradressen!$A$8:$P$57,15,FALSE),"")</f>
        <v/>
      </c>
      <c r="E25" s="17"/>
      <c r="F25" s="17" t="str">
        <f>IF(AE25&lt;&gt;"",Bestelformulier!$F$44,"")</f>
        <v/>
      </c>
      <c r="G25" s="104"/>
      <c r="H25" s="100" t="str">
        <f>IF($AE25&lt;&gt;"",VLOOKUP($AE25,Afleveradressen!$A$8:$P$57,4,FALSE),"")</f>
        <v/>
      </c>
      <c r="I25" s="101" t="str">
        <f>IF($AE25&lt;&gt;"",VLOOKUP($AE25,Afleveradressen!$A$8:$P$57,5,FALSE),"")</f>
        <v/>
      </c>
      <c r="J25" s="101" t="str">
        <f>IF($AE25&lt;&gt;"",VLOOKUP($AE25,Afleveradressen!$A$8:$P$57,6,FALSE),"")</f>
        <v/>
      </c>
      <c r="K25" s="102" t="str">
        <f>IF($AE25&lt;&gt;"",VLOOKUP($AE25,Afleveradressen!$A$8:$P$57,7,FALSE),"")</f>
        <v/>
      </c>
      <c r="L25" s="72" t="str">
        <f>IF(AND('Taarten koppelen'!E32&lt;&gt;"",$Y25&lt;&gt;""),'Taarten koppelen'!E32,"")</f>
        <v/>
      </c>
      <c r="M25" s="72" t="str">
        <f>IF(AND('Taarten koppelen'!F32&lt;&gt;"",$Y25&lt;&gt;""),'Taarten koppelen'!F32,"")</f>
        <v/>
      </c>
      <c r="N25" s="72" t="str">
        <f>IF($AE25&lt;&gt;"",VLOOKUP($AE25,Afleveradressen!$A$8:$P$57,11,FALSE),"")</f>
        <v/>
      </c>
      <c r="O25" s="101" t="str">
        <f>IF($AE25&lt;&gt;"",VLOOKUP($AE25,Afleveradressen!$A$8:$P$57,12,FALSE),"")</f>
        <v/>
      </c>
      <c r="P25" s="72" t="str">
        <f>IF(AND('Taarten koppelen'!G32&lt;&gt;"",$Y25&lt;&gt;""),'Taarten koppelen'!G32,"")</f>
        <v/>
      </c>
      <c r="Q25" s="17" t="str">
        <f t="shared" si="0"/>
        <v/>
      </c>
      <c r="R25" s="102" t="str">
        <f>IF($AE25&lt;&gt;"",VLOOKUP($AE25,Afleveradressen!$A$8:$P$57,8,FALSE),"")</f>
        <v/>
      </c>
      <c r="S25" s="105" t="str">
        <f>IF($AE25&lt;&gt;"",VLOOKUP($AE25,Afleveradressen!$A$8:$P$57,14,FALSE),"")</f>
        <v/>
      </c>
      <c r="T25" s="103" t="str">
        <f>IF(S25&lt;&gt;"",VLOOKUP($S25,stamgegevens!$B$5:$E$15,3,FALSE),"")</f>
        <v/>
      </c>
      <c r="U25" s="103" t="str">
        <f>IF(T25&lt;&gt;"",VLOOKUP($S25,stamgegevens!$B$5:$E$15,4,FALSE),"")</f>
        <v/>
      </c>
      <c r="V25" s="17"/>
      <c r="W25" s="17"/>
      <c r="X25" s="17" t="str">
        <f>IF(Y25="","",VLOOKUP(Y25,stamgegevens!$C$23:$H$52,6,FALSE))</f>
        <v/>
      </c>
      <c r="Y25" s="104" t="str">
        <f>IF('Taarten koppelen'!$J32&lt;&gt;"",'Taarten koppelen'!$J$4,"")</f>
        <v/>
      </c>
      <c r="Z25" s="17" t="str">
        <f>IF('Taarten koppelen'!J32&lt;&gt;"",'Taarten koppelen'!J32,"")</f>
        <v/>
      </c>
      <c r="AE25" s="1" t="str">
        <f t="shared" si="1"/>
        <v/>
      </c>
    </row>
    <row r="26" spans="4:31" x14ac:dyDescent="0.2">
      <c r="D26" s="100" t="str">
        <f>IF($AE26&lt;&gt;"",VLOOKUP($AE26,Afleveradressen!$A$8:$P$57,15,FALSE),"")</f>
        <v/>
      </c>
      <c r="E26" s="17"/>
      <c r="F26" s="17" t="str">
        <f>IF(AE26&lt;&gt;"",Bestelformulier!$F$44,"")</f>
        <v/>
      </c>
      <c r="G26" s="104"/>
      <c r="H26" s="100" t="str">
        <f>IF($AE26&lt;&gt;"",VLOOKUP($AE26,Afleveradressen!$A$8:$P$57,4,FALSE),"")</f>
        <v/>
      </c>
      <c r="I26" s="101" t="str">
        <f>IF($AE26&lt;&gt;"",VLOOKUP($AE26,Afleveradressen!$A$8:$P$57,5,FALSE),"")</f>
        <v/>
      </c>
      <c r="J26" s="101" t="str">
        <f>IF($AE26&lt;&gt;"",VLOOKUP($AE26,Afleveradressen!$A$8:$P$57,6,FALSE),"")</f>
        <v/>
      </c>
      <c r="K26" s="102" t="str">
        <f>IF($AE26&lt;&gt;"",VLOOKUP($AE26,Afleveradressen!$A$8:$P$57,7,FALSE),"")</f>
        <v/>
      </c>
      <c r="L26" s="72" t="str">
        <f>IF(AND('Taarten koppelen'!E33&lt;&gt;"",$Y26&lt;&gt;""),'Taarten koppelen'!E33,"")</f>
        <v/>
      </c>
      <c r="M26" s="72" t="str">
        <f>IF(AND('Taarten koppelen'!F33&lt;&gt;"",$Y26&lt;&gt;""),'Taarten koppelen'!F33,"")</f>
        <v/>
      </c>
      <c r="N26" s="72" t="str">
        <f>IF($AE26&lt;&gt;"",VLOOKUP($AE26,Afleveradressen!$A$8:$P$57,11,FALSE),"")</f>
        <v/>
      </c>
      <c r="O26" s="101" t="str">
        <f>IF($AE26&lt;&gt;"",VLOOKUP($AE26,Afleveradressen!$A$8:$P$57,12,FALSE),"")</f>
        <v/>
      </c>
      <c r="P26" s="72" t="str">
        <f>IF(AND('Taarten koppelen'!G33&lt;&gt;"",$Y26&lt;&gt;""),'Taarten koppelen'!G33,"")</f>
        <v/>
      </c>
      <c r="Q26" s="17" t="str">
        <f t="shared" si="0"/>
        <v/>
      </c>
      <c r="R26" s="102" t="str">
        <f>IF($AE26&lt;&gt;"",VLOOKUP($AE26,Afleveradressen!$A$8:$P$57,8,FALSE),"")</f>
        <v/>
      </c>
      <c r="S26" s="105" t="str">
        <f>IF($AE26&lt;&gt;"",VLOOKUP($AE26,Afleveradressen!$A$8:$P$57,14,FALSE),"")</f>
        <v/>
      </c>
      <c r="T26" s="103" t="str">
        <f>IF(S26&lt;&gt;"",VLOOKUP($S26,stamgegevens!$B$5:$E$15,3,FALSE),"")</f>
        <v/>
      </c>
      <c r="U26" s="103" t="str">
        <f>IF(T26&lt;&gt;"",VLOOKUP($S26,stamgegevens!$B$5:$E$15,4,FALSE),"")</f>
        <v/>
      </c>
      <c r="V26" s="17"/>
      <c r="W26" s="17"/>
      <c r="X26" s="17" t="str">
        <f>IF(Y26="","",VLOOKUP(Y26,stamgegevens!$C$23:$H$52,6,FALSE))</f>
        <v/>
      </c>
      <c r="Y26" s="104" t="str">
        <f>IF('Taarten koppelen'!$J33&lt;&gt;"",'Taarten koppelen'!$J$4,"")</f>
        <v/>
      </c>
      <c r="Z26" s="17" t="str">
        <f>IF('Taarten koppelen'!J33&lt;&gt;"",'Taarten koppelen'!J33,"")</f>
        <v/>
      </c>
      <c r="AE26" s="1" t="str">
        <f t="shared" si="1"/>
        <v/>
      </c>
    </row>
    <row r="27" spans="4:31" x14ac:dyDescent="0.2">
      <c r="D27" s="100" t="str">
        <f>IF($AE27&lt;&gt;"",VLOOKUP($AE27,Afleveradressen!$A$8:$P$57,15,FALSE),"")</f>
        <v/>
      </c>
      <c r="E27" s="17"/>
      <c r="F27" s="17" t="str">
        <f>IF(AE27&lt;&gt;"",Bestelformulier!$F$44,"")</f>
        <v/>
      </c>
      <c r="G27" s="104"/>
      <c r="H27" s="100" t="str">
        <f>IF($AE27&lt;&gt;"",VLOOKUP($AE27,Afleveradressen!$A$8:$P$57,4,FALSE),"")</f>
        <v/>
      </c>
      <c r="I27" s="101" t="str">
        <f>IF($AE27&lt;&gt;"",VLOOKUP($AE27,Afleveradressen!$A$8:$P$57,5,FALSE),"")</f>
        <v/>
      </c>
      <c r="J27" s="101" t="str">
        <f>IF($AE27&lt;&gt;"",VLOOKUP($AE27,Afleveradressen!$A$8:$P$57,6,FALSE),"")</f>
        <v/>
      </c>
      <c r="K27" s="102" t="str">
        <f>IF($AE27&lt;&gt;"",VLOOKUP($AE27,Afleveradressen!$A$8:$P$57,7,FALSE),"")</f>
        <v/>
      </c>
      <c r="L27" s="72" t="str">
        <f>IF(AND('Taarten koppelen'!E34&lt;&gt;"",$Y27&lt;&gt;""),'Taarten koppelen'!E34,"")</f>
        <v/>
      </c>
      <c r="M27" s="72" t="str">
        <f>IF(AND('Taarten koppelen'!F34&lt;&gt;"",$Y27&lt;&gt;""),'Taarten koppelen'!F34,"")</f>
        <v/>
      </c>
      <c r="N27" s="72" t="str">
        <f>IF($AE27&lt;&gt;"",VLOOKUP($AE27,Afleveradressen!$A$8:$P$57,11,FALSE),"")</f>
        <v/>
      </c>
      <c r="O27" s="101" t="str">
        <f>IF($AE27&lt;&gt;"",VLOOKUP($AE27,Afleveradressen!$A$8:$P$57,12,FALSE),"")</f>
        <v/>
      </c>
      <c r="P27" s="72" t="str">
        <f>IF(AND('Taarten koppelen'!G34&lt;&gt;"",$Y27&lt;&gt;""),'Taarten koppelen'!G34,"")</f>
        <v/>
      </c>
      <c r="Q27" s="17" t="str">
        <f t="shared" si="0"/>
        <v/>
      </c>
      <c r="R27" s="102" t="str">
        <f>IF($AE27&lt;&gt;"",VLOOKUP($AE27,Afleveradressen!$A$8:$P$57,8,FALSE),"")</f>
        <v/>
      </c>
      <c r="S27" s="105" t="str">
        <f>IF($AE27&lt;&gt;"",VLOOKUP($AE27,Afleveradressen!$A$8:$P$57,14,FALSE),"")</f>
        <v/>
      </c>
      <c r="T27" s="103" t="str">
        <f>IF(S27&lt;&gt;"",VLOOKUP($S27,stamgegevens!$B$5:$E$15,3,FALSE),"")</f>
        <v/>
      </c>
      <c r="U27" s="103" t="str">
        <f>IF(T27&lt;&gt;"",VLOOKUP($S27,stamgegevens!$B$5:$E$15,4,FALSE),"")</f>
        <v/>
      </c>
      <c r="V27" s="17"/>
      <c r="W27" s="17"/>
      <c r="X27" s="17" t="str">
        <f>IF(Y27="","",VLOOKUP(Y27,stamgegevens!$C$23:$H$52,6,FALSE))</f>
        <v/>
      </c>
      <c r="Y27" s="104" t="str">
        <f>IF('Taarten koppelen'!$J34&lt;&gt;"",'Taarten koppelen'!$J$4,"")</f>
        <v/>
      </c>
      <c r="Z27" s="17" t="str">
        <f>IF('Taarten koppelen'!J34&lt;&gt;"",'Taarten koppelen'!J34,"")</f>
        <v/>
      </c>
      <c r="AE27" s="1" t="str">
        <f t="shared" si="1"/>
        <v/>
      </c>
    </row>
    <row r="28" spans="4:31" x14ac:dyDescent="0.2">
      <c r="D28" s="100" t="str">
        <f>IF($AE28&lt;&gt;"",VLOOKUP($AE28,Afleveradressen!$A$8:$P$57,15,FALSE),"")</f>
        <v/>
      </c>
      <c r="E28" s="17"/>
      <c r="F28" s="17" t="str">
        <f>IF(AE28&lt;&gt;"",Bestelformulier!$F$44,"")</f>
        <v/>
      </c>
      <c r="G28" s="104"/>
      <c r="H28" s="100" t="str">
        <f>IF($AE28&lt;&gt;"",VLOOKUP($AE28,Afleveradressen!$A$8:$P$57,4,FALSE),"")</f>
        <v/>
      </c>
      <c r="I28" s="101" t="str">
        <f>IF($AE28&lt;&gt;"",VLOOKUP($AE28,Afleveradressen!$A$8:$P$57,5,FALSE),"")</f>
        <v/>
      </c>
      <c r="J28" s="101" t="str">
        <f>IF($AE28&lt;&gt;"",VLOOKUP($AE28,Afleveradressen!$A$8:$P$57,6,FALSE),"")</f>
        <v/>
      </c>
      <c r="K28" s="102" t="str">
        <f>IF($AE28&lt;&gt;"",VLOOKUP($AE28,Afleveradressen!$A$8:$P$57,7,FALSE),"")</f>
        <v/>
      </c>
      <c r="L28" s="72" t="str">
        <f>IF(AND('Taarten koppelen'!E35&lt;&gt;"",$Y28&lt;&gt;""),'Taarten koppelen'!E35,"")</f>
        <v/>
      </c>
      <c r="M28" s="72" t="str">
        <f>IF(AND('Taarten koppelen'!F35&lt;&gt;"",$Y28&lt;&gt;""),'Taarten koppelen'!F35,"")</f>
        <v/>
      </c>
      <c r="N28" s="72" t="str">
        <f>IF($AE28&lt;&gt;"",VLOOKUP($AE28,Afleveradressen!$A$8:$P$57,11,FALSE),"")</f>
        <v/>
      </c>
      <c r="O28" s="101" t="str">
        <f>IF($AE28&lt;&gt;"",VLOOKUP($AE28,Afleveradressen!$A$8:$P$57,12,FALSE),"")</f>
        <v/>
      </c>
      <c r="P28" s="72" t="str">
        <f>IF(AND('Taarten koppelen'!G35&lt;&gt;"",$Y28&lt;&gt;""),'Taarten koppelen'!G35,"")</f>
        <v/>
      </c>
      <c r="Q28" s="17" t="str">
        <f t="shared" si="0"/>
        <v/>
      </c>
      <c r="R28" s="102" t="str">
        <f>IF($AE28&lt;&gt;"",VLOOKUP($AE28,Afleveradressen!$A$8:$P$57,8,FALSE),"")</f>
        <v/>
      </c>
      <c r="S28" s="105" t="str">
        <f>IF($AE28&lt;&gt;"",VLOOKUP($AE28,Afleveradressen!$A$8:$P$57,14,FALSE),"")</f>
        <v/>
      </c>
      <c r="T28" s="103" t="str">
        <f>IF(S28&lt;&gt;"",VLOOKUP($S28,stamgegevens!$B$5:$E$15,3,FALSE),"")</f>
        <v/>
      </c>
      <c r="U28" s="103" t="str">
        <f>IF(T28&lt;&gt;"",VLOOKUP($S28,stamgegevens!$B$5:$E$15,4,FALSE),"")</f>
        <v/>
      </c>
      <c r="V28" s="17"/>
      <c r="W28" s="17"/>
      <c r="X28" s="17" t="str">
        <f>IF(Y28="","",VLOOKUP(Y28,stamgegevens!$C$23:$H$52,6,FALSE))</f>
        <v/>
      </c>
      <c r="Y28" s="104" t="str">
        <f>IF('Taarten koppelen'!$J35&lt;&gt;"",'Taarten koppelen'!$J$4,"")</f>
        <v/>
      </c>
      <c r="Z28" s="17" t="str">
        <f>IF('Taarten koppelen'!J35&lt;&gt;"",'Taarten koppelen'!J35,"")</f>
        <v/>
      </c>
      <c r="AE28" s="1" t="str">
        <f t="shared" si="1"/>
        <v/>
      </c>
    </row>
    <row r="29" spans="4:31" x14ac:dyDescent="0.2">
      <c r="D29" s="100" t="str">
        <f>IF($AE29&lt;&gt;"",VLOOKUP($AE29,Afleveradressen!$A$8:$P$57,15,FALSE),"")</f>
        <v/>
      </c>
      <c r="E29" s="17"/>
      <c r="F29" s="17" t="str">
        <f>IF(AE29&lt;&gt;"",Bestelformulier!$F$44,"")</f>
        <v/>
      </c>
      <c r="G29" s="104"/>
      <c r="H29" s="100" t="str">
        <f>IF($AE29&lt;&gt;"",VLOOKUP($AE29,Afleveradressen!$A$8:$P$57,4,FALSE),"")</f>
        <v/>
      </c>
      <c r="I29" s="101" t="str">
        <f>IF($AE29&lt;&gt;"",VLOOKUP($AE29,Afleveradressen!$A$8:$P$57,5,FALSE),"")</f>
        <v/>
      </c>
      <c r="J29" s="101" t="str">
        <f>IF($AE29&lt;&gt;"",VLOOKUP($AE29,Afleveradressen!$A$8:$P$57,6,FALSE),"")</f>
        <v/>
      </c>
      <c r="K29" s="102" t="str">
        <f>IF($AE29&lt;&gt;"",VLOOKUP($AE29,Afleveradressen!$A$8:$P$57,7,FALSE),"")</f>
        <v/>
      </c>
      <c r="L29" s="72" t="str">
        <f>IF(AND('Taarten koppelen'!E36&lt;&gt;"",$Y29&lt;&gt;""),'Taarten koppelen'!E36,"")</f>
        <v/>
      </c>
      <c r="M29" s="72" t="str">
        <f>IF(AND('Taarten koppelen'!F36&lt;&gt;"",$Y29&lt;&gt;""),'Taarten koppelen'!F36,"")</f>
        <v/>
      </c>
      <c r="N29" s="72" t="str">
        <f>IF($AE29&lt;&gt;"",VLOOKUP($AE29,Afleveradressen!$A$8:$P$57,11,FALSE),"")</f>
        <v/>
      </c>
      <c r="O29" s="101" t="str">
        <f>IF($AE29&lt;&gt;"",VLOOKUP($AE29,Afleveradressen!$A$8:$P$57,12,FALSE),"")</f>
        <v/>
      </c>
      <c r="P29" s="72" t="str">
        <f>IF(AND('Taarten koppelen'!G36&lt;&gt;"",$Y29&lt;&gt;""),'Taarten koppelen'!G36,"")</f>
        <v/>
      </c>
      <c r="Q29" s="17" t="str">
        <f t="shared" si="0"/>
        <v/>
      </c>
      <c r="R29" s="102" t="str">
        <f>IF($AE29&lt;&gt;"",VLOOKUP($AE29,Afleveradressen!$A$8:$P$57,8,FALSE),"")</f>
        <v/>
      </c>
      <c r="S29" s="105" t="str">
        <f>IF($AE29&lt;&gt;"",VLOOKUP($AE29,Afleveradressen!$A$8:$P$57,14,FALSE),"")</f>
        <v/>
      </c>
      <c r="T29" s="103" t="str">
        <f>IF(S29&lt;&gt;"",VLOOKUP($S29,stamgegevens!$B$5:$E$15,3,FALSE),"")</f>
        <v/>
      </c>
      <c r="U29" s="103" t="str">
        <f>IF(T29&lt;&gt;"",VLOOKUP($S29,stamgegevens!$B$5:$E$15,4,FALSE),"")</f>
        <v/>
      </c>
      <c r="V29" s="17"/>
      <c r="W29" s="17"/>
      <c r="X29" s="17" t="str">
        <f>IF(Y29="","",VLOOKUP(Y29,stamgegevens!$C$23:$H$52,6,FALSE))</f>
        <v/>
      </c>
      <c r="Y29" s="104" t="str">
        <f>IF('Taarten koppelen'!$J36&lt;&gt;"",'Taarten koppelen'!$J$4,"")</f>
        <v/>
      </c>
      <c r="Z29" s="17" t="str">
        <f>IF('Taarten koppelen'!J36&lt;&gt;"",'Taarten koppelen'!J36,"")</f>
        <v/>
      </c>
      <c r="AE29" s="1" t="str">
        <f t="shared" si="1"/>
        <v/>
      </c>
    </row>
    <row r="30" spans="4:31" x14ac:dyDescent="0.2">
      <c r="D30" s="100" t="str">
        <f>IF($AE30&lt;&gt;"",VLOOKUP($AE30,Afleveradressen!$A$8:$P$57,15,FALSE),"")</f>
        <v/>
      </c>
      <c r="E30" s="17"/>
      <c r="F30" s="17" t="str">
        <f>IF(AE30&lt;&gt;"",Bestelformulier!$F$44,"")</f>
        <v/>
      </c>
      <c r="G30" s="104"/>
      <c r="H30" s="100" t="str">
        <f>IF($AE30&lt;&gt;"",VLOOKUP($AE30,Afleveradressen!$A$8:$P$57,4,FALSE),"")</f>
        <v/>
      </c>
      <c r="I30" s="101" t="str">
        <f>IF($AE30&lt;&gt;"",VLOOKUP($AE30,Afleveradressen!$A$8:$P$57,5,FALSE),"")</f>
        <v/>
      </c>
      <c r="J30" s="101" t="str">
        <f>IF($AE30&lt;&gt;"",VLOOKUP($AE30,Afleveradressen!$A$8:$P$57,6,FALSE),"")</f>
        <v/>
      </c>
      <c r="K30" s="102" t="str">
        <f>IF($AE30&lt;&gt;"",VLOOKUP($AE30,Afleveradressen!$A$8:$P$57,7,FALSE),"")</f>
        <v/>
      </c>
      <c r="L30" s="72" t="str">
        <f>IF(AND('Taarten koppelen'!E37&lt;&gt;"",$Y30&lt;&gt;""),'Taarten koppelen'!E37,"")</f>
        <v/>
      </c>
      <c r="M30" s="72" t="str">
        <f>IF(AND('Taarten koppelen'!F37&lt;&gt;"",$Y30&lt;&gt;""),'Taarten koppelen'!F37,"")</f>
        <v/>
      </c>
      <c r="N30" s="72" t="str">
        <f>IF($AE30&lt;&gt;"",VLOOKUP($AE30,Afleveradressen!$A$8:$P$57,11,FALSE),"")</f>
        <v/>
      </c>
      <c r="O30" s="101" t="str">
        <f>IF($AE30&lt;&gt;"",VLOOKUP($AE30,Afleveradressen!$A$8:$P$57,12,FALSE),"")</f>
        <v/>
      </c>
      <c r="P30" s="72" t="str">
        <f>IF(AND('Taarten koppelen'!G37&lt;&gt;"",$Y30&lt;&gt;""),'Taarten koppelen'!G37,"")</f>
        <v/>
      </c>
      <c r="Q30" s="17" t="str">
        <f t="shared" si="0"/>
        <v/>
      </c>
      <c r="R30" s="102" t="str">
        <f>IF($AE30&lt;&gt;"",VLOOKUP($AE30,Afleveradressen!$A$8:$P$57,8,FALSE),"")</f>
        <v/>
      </c>
      <c r="S30" s="105" t="str">
        <f>IF($AE30&lt;&gt;"",VLOOKUP($AE30,Afleveradressen!$A$8:$P$57,14,FALSE),"")</f>
        <v/>
      </c>
      <c r="T30" s="103" t="str">
        <f>IF(S30&lt;&gt;"",VLOOKUP($S30,stamgegevens!$B$5:$E$15,3,FALSE),"")</f>
        <v/>
      </c>
      <c r="U30" s="103" t="str">
        <f>IF(T30&lt;&gt;"",VLOOKUP($S30,stamgegevens!$B$5:$E$15,4,FALSE),"")</f>
        <v/>
      </c>
      <c r="V30" s="17"/>
      <c r="W30" s="17"/>
      <c r="X30" s="17" t="str">
        <f>IF(Y30="","",VLOOKUP(Y30,stamgegevens!$C$23:$H$52,6,FALSE))</f>
        <v/>
      </c>
      <c r="Y30" s="104" t="str">
        <f>IF('Taarten koppelen'!$J37&lt;&gt;"",'Taarten koppelen'!$J$4,"")</f>
        <v/>
      </c>
      <c r="Z30" s="17" t="str">
        <f>IF('Taarten koppelen'!J37&lt;&gt;"",'Taarten koppelen'!J37,"")</f>
        <v/>
      </c>
      <c r="AE30" s="1" t="str">
        <f t="shared" si="1"/>
        <v/>
      </c>
    </row>
    <row r="31" spans="4:31" x14ac:dyDescent="0.2">
      <c r="D31" s="100" t="str">
        <f>IF($AE31&lt;&gt;"",VLOOKUP($AE31,Afleveradressen!$A$8:$P$57,15,FALSE),"")</f>
        <v/>
      </c>
      <c r="E31" s="17"/>
      <c r="F31" s="17" t="str">
        <f>IF(AE31&lt;&gt;"",Bestelformulier!$F$44,"")</f>
        <v/>
      </c>
      <c r="G31" s="104"/>
      <c r="H31" s="100" t="str">
        <f>IF($AE31&lt;&gt;"",VLOOKUP($AE31,Afleveradressen!$A$8:$P$57,4,FALSE),"")</f>
        <v/>
      </c>
      <c r="I31" s="101" t="str">
        <f>IF($AE31&lt;&gt;"",VLOOKUP($AE31,Afleveradressen!$A$8:$P$57,5,FALSE),"")</f>
        <v/>
      </c>
      <c r="J31" s="101" t="str">
        <f>IF($AE31&lt;&gt;"",VLOOKUP($AE31,Afleveradressen!$A$8:$P$57,6,FALSE),"")</f>
        <v/>
      </c>
      <c r="K31" s="102" t="str">
        <f>IF($AE31&lt;&gt;"",VLOOKUP($AE31,Afleveradressen!$A$8:$P$57,7,FALSE),"")</f>
        <v/>
      </c>
      <c r="L31" s="72" t="str">
        <f>IF(AND('Taarten koppelen'!E38&lt;&gt;"",$Y31&lt;&gt;""),'Taarten koppelen'!E38,"")</f>
        <v/>
      </c>
      <c r="M31" s="72" t="str">
        <f>IF(AND('Taarten koppelen'!F38&lt;&gt;"",$Y31&lt;&gt;""),'Taarten koppelen'!F38,"")</f>
        <v/>
      </c>
      <c r="N31" s="72" t="str">
        <f>IF($AE31&lt;&gt;"",VLOOKUP($AE31,Afleveradressen!$A$8:$P$57,11,FALSE),"")</f>
        <v/>
      </c>
      <c r="O31" s="101" t="str">
        <f>IF($AE31&lt;&gt;"",VLOOKUP($AE31,Afleveradressen!$A$8:$P$57,12,FALSE),"")</f>
        <v/>
      </c>
      <c r="P31" s="72" t="str">
        <f>IF(AND('Taarten koppelen'!G38&lt;&gt;"",$Y31&lt;&gt;""),'Taarten koppelen'!G38,"")</f>
        <v/>
      </c>
      <c r="Q31" s="17" t="str">
        <f t="shared" si="0"/>
        <v/>
      </c>
      <c r="R31" s="102" t="str">
        <f>IF($AE31&lt;&gt;"",VLOOKUP($AE31,Afleveradressen!$A$8:$P$57,8,FALSE),"")</f>
        <v/>
      </c>
      <c r="S31" s="105" t="str">
        <f>IF($AE31&lt;&gt;"",VLOOKUP($AE31,Afleveradressen!$A$8:$P$57,14,FALSE),"")</f>
        <v/>
      </c>
      <c r="T31" s="103" t="str">
        <f>IF(S31&lt;&gt;"",VLOOKUP($S31,stamgegevens!$B$5:$E$15,3,FALSE),"")</f>
        <v/>
      </c>
      <c r="U31" s="103" t="str">
        <f>IF(T31&lt;&gt;"",VLOOKUP($S31,stamgegevens!$B$5:$E$15,4,FALSE),"")</f>
        <v/>
      </c>
      <c r="V31" s="17"/>
      <c r="W31" s="17"/>
      <c r="X31" s="17" t="str">
        <f>IF(Y31="","",VLOOKUP(Y31,stamgegevens!$C$23:$H$52,6,FALSE))</f>
        <v/>
      </c>
      <c r="Y31" s="104" t="str">
        <f>IF('Taarten koppelen'!$J38&lt;&gt;"",'Taarten koppelen'!$J$4,"")</f>
        <v/>
      </c>
      <c r="Z31" s="17" t="str">
        <f>IF('Taarten koppelen'!J38&lt;&gt;"",'Taarten koppelen'!J38,"")</f>
        <v/>
      </c>
      <c r="AE31" s="1" t="str">
        <f t="shared" si="1"/>
        <v/>
      </c>
    </row>
    <row r="32" spans="4:31" x14ac:dyDescent="0.2">
      <c r="D32" s="100" t="str">
        <f>IF($AE32&lt;&gt;"",VLOOKUP($AE32,Afleveradressen!$A$8:$P$57,15,FALSE),"")</f>
        <v/>
      </c>
      <c r="E32" s="17"/>
      <c r="F32" s="17" t="str">
        <f>IF(AE32&lt;&gt;"",Bestelformulier!$F$44,"")</f>
        <v/>
      </c>
      <c r="G32" s="104"/>
      <c r="H32" s="100" t="str">
        <f>IF($AE32&lt;&gt;"",VLOOKUP($AE32,Afleveradressen!$A$8:$P$57,4,FALSE),"")</f>
        <v/>
      </c>
      <c r="I32" s="101" t="str">
        <f>IF($AE32&lt;&gt;"",VLOOKUP($AE32,Afleveradressen!$A$8:$P$57,5,FALSE),"")</f>
        <v/>
      </c>
      <c r="J32" s="101" t="str">
        <f>IF($AE32&lt;&gt;"",VLOOKUP($AE32,Afleveradressen!$A$8:$P$57,6,FALSE),"")</f>
        <v/>
      </c>
      <c r="K32" s="102" t="str">
        <f>IF($AE32&lt;&gt;"",VLOOKUP($AE32,Afleveradressen!$A$8:$P$57,7,FALSE),"")</f>
        <v/>
      </c>
      <c r="L32" s="72" t="str">
        <f>IF(AND('Taarten koppelen'!E39&lt;&gt;"",$Y32&lt;&gt;""),'Taarten koppelen'!E39,"")</f>
        <v/>
      </c>
      <c r="M32" s="72" t="str">
        <f>IF(AND('Taarten koppelen'!F39&lt;&gt;"",$Y32&lt;&gt;""),'Taarten koppelen'!F39,"")</f>
        <v/>
      </c>
      <c r="N32" s="72" t="str">
        <f>IF($AE32&lt;&gt;"",VLOOKUP($AE32,Afleveradressen!$A$8:$P$57,11,FALSE),"")</f>
        <v/>
      </c>
      <c r="O32" s="101" t="str">
        <f>IF($AE32&lt;&gt;"",VLOOKUP($AE32,Afleveradressen!$A$8:$P$57,12,FALSE),"")</f>
        <v/>
      </c>
      <c r="P32" s="72" t="str">
        <f>IF(AND('Taarten koppelen'!G39&lt;&gt;"",$Y32&lt;&gt;""),'Taarten koppelen'!G39,"")</f>
        <v/>
      </c>
      <c r="Q32" s="17" t="str">
        <f t="shared" si="0"/>
        <v/>
      </c>
      <c r="R32" s="102" t="str">
        <f>IF($AE32&lt;&gt;"",VLOOKUP($AE32,Afleveradressen!$A$8:$P$57,8,FALSE),"")</f>
        <v/>
      </c>
      <c r="S32" s="105" t="str">
        <f>IF($AE32&lt;&gt;"",VLOOKUP($AE32,Afleveradressen!$A$8:$P$57,14,FALSE),"")</f>
        <v/>
      </c>
      <c r="T32" s="103" t="str">
        <f>IF(S32&lt;&gt;"",VLOOKUP($S32,stamgegevens!$B$5:$E$15,3,FALSE),"")</f>
        <v/>
      </c>
      <c r="U32" s="103" t="str">
        <f>IF(T32&lt;&gt;"",VLOOKUP($S32,stamgegevens!$B$5:$E$15,4,FALSE),"")</f>
        <v/>
      </c>
      <c r="V32" s="17"/>
      <c r="W32" s="17"/>
      <c r="X32" s="17" t="str">
        <f>IF(Y32="","",VLOOKUP(Y32,stamgegevens!$C$23:$H$52,6,FALSE))</f>
        <v/>
      </c>
      <c r="Y32" s="104" t="str">
        <f>IF('Taarten koppelen'!$J39&lt;&gt;"",'Taarten koppelen'!$J$4,"")</f>
        <v/>
      </c>
      <c r="Z32" s="17" t="str">
        <f>IF('Taarten koppelen'!J39&lt;&gt;"",'Taarten koppelen'!J39,"")</f>
        <v/>
      </c>
      <c r="AE32" s="1" t="str">
        <f t="shared" si="1"/>
        <v/>
      </c>
    </row>
    <row r="33" spans="4:31" x14ac:dyDescent="0.2">
      <c r="D33" s="100" t="str">
        <f>IF($AE33&lt;&gt;"",VLOOKUP($AE33,Afleveradressen!$A$8:$P$57,15,FALSE),"")</f>
        <v/>
      </c>
      <c r="E33" s="17"/>
      <c r="F33" s="17" t="str">
        <f>IF(AE33&lt;&gt;"",Bestelformulier!$F$44,"")</f>
        <v/>
      </c>
      <c r="G33" s="104"/>
      <c r="H33" s="100" t="str">
        <f>IF($AE33&lt;&gt;"",VLOOKUP($AE33,Afleveradressen!$A$8:$P$57,4,FALSE),"")</f>
        <v/>
      </c>
      <c r="I33" s="101" t="str">
        <f>IF($AE33&lt;&gt;"",VLOOKUP($AE33,Afleveradressen!$A$8:$P$57,5,FALSE),"")</f>
        <v/>
      </c>
      <c r="J33" s="101" t="str">
        <f>IF($AE33&lt;&gt;"",VLOOKUP($AE33,Afleveradressen!$A$8:$P$57,6,FALSE),"")</f>
        <v/>
      </c>
      <c r="K33" s="102" t="str">
        <f>IF($AE33&lt;&gt;"",VLOOKUP($AE33,Afleveradressen!$A$8:$P$57,7,FALSE),"")</f>
        <v/>
      </c>
      <c r="L33" s="72" t="str">
        <f>IF(AND('Taarten koppelen'!E40&lt;&gt;"",$Y33&lt;&gt;""),'Taarten koppelen'!E40,"")</f>
        <v/>
      </c>
      <c r="M33" s="72" t="str">
        <f>IF(AND('Taarten koppelen'!F40&lt;&gt;"",$Y33&lt;&gt;""),'Taarten koppelen'!F40,"")</f>
        <v/>
      </c>
      <c r="N33" s="72" t="str">
        <f>IF($AE33&lt;&gt;"",VLOOKUP($AE33,Afleveradressen!$A$8:$P$57,11,FALSE),"")</f>
        <v/>
      </c>
      <c r="O33" s="101" t="str">
        <f>IF($AE33&lt;&gt;"",VLOOKUP($AE33,Afleveradressen!$A$8:$P$57,12,FALSE),"")</f>
        <v/>
      </c>
      <c r="P33" s="72" t="str">
        <f>IF(AND('Taarten koppelen'!G40&lt;&gt;"",$Y33&lt;&gt;""),'Taarten koppelen'!G40,"")</f>
        <v/>
      </c>
      <c r="Q33" s="17" t="str">
        <f t="shared" si="0"/>
        <v/>
      </c>
      <c r="R33" s="102" t="str">
        <f>IF($AE33&lt;&gt;"",VLOOKUP($AE33,Afleveradressen!$A$8:$P$57,8,FALSE),"")</f>
        <v/>
      </c>
      <c r="S33" s="105" t="str">
        <f>IF($AE33&lt;&gt;"",VLOOKUP($AE33,Afleveradressen!$A$8:$P$57,14,FALSE),"")</f>
        <v/>
      </c>
      <c r="T33" s="103" t="str">
        <f>IF(S33&lt;&gt;"",VLOOKUP($S33,stamgegevens!$B$5:$E$15,3,FALSE),"")</f>
        <v/>
      </c>
      <c r="U33" s="103" t="str">
        <f>IF(T33&lt;&gt;"",VLOOKUP($S33,stamgegevens!$B$5:$E$15,4,FALSE),"")</f>
        <v/>
      </c>
      <c r="V33" s="17"/>
      <c r="W33" s="17"/>
      <c r="X33" s="17" t="str">
        <f>IF(Y33="","",VLOOKUP(Y33,stamgegevens!$C$23:$H$52,6,FALSE))</f>
        <v/>
      </c>
      <c r="Y33" s="104" t="str">
        <f>IF('Taarten koppelen'!$J40&lt;&gt;"",'Taarten koppelen'!$J$4,"")</f>
        <v/>
      </c>
      <c r="Z33" s="17" t="str">
        <f>IF('Taarten koppelen'!J40&lt;&gt;"",'Taarten koppelen'!J40,"")</f>
        <v/>
      </c>
      <c r="AE33" s="1" t="str">
        <f t="shared" si="1"/>
        <v/>
      </c>
    </row>
    <row r="34" spans="4:31" x14ac:dyDescent="0.2">
      <c r="D34" s="100" t="str">
        <f>IF($AE34&lt;&gt;"",VLOOKUP($AE34,Afleveradressen!$A$8:$P$57,15,FALSE),"")</f>
        <v/>
      </c>
      <c r="E34" s="17"/>
      <c r="F34" s="17" t="str">
        <f>IF(AE34&lt;&gt;"",Bestelformulier!$F$44,"")</f>
        <v/>
      </c>
      <c r="G34" s="104"/>
      <c r="H34" s="100" t="str">
        <f>IF($AE34&lt;&gt;"",VLOOKUP($AE34,Afleveradressen!$A$8:$P$57,4,FALSE),"")</f>
        <v/>
      </c>
      <c r="I34" s="101" t="str">
        <f>IF($AE34&lt;&gt;"",VLOOKUP($AE34,Afleveradressen!$A$8:$P$57,5,FALSE),"")</f>
        <v/>
      </c>
      <c r="J34" s="101" t="str">
        <f>IF($AE34&lt;&gt;"",VLOOKUP($AE34,Afleveradressen!$A$8:$P$57,6,FALSE),"")</f>
        <v/>
      </c>
      <c r="K34" s="102" t="str">
        <f>IF($AE34&lt;&gt;"",VLOOKUP($AE34,Afleveradressen!$A$8:$P$57,7,FALSE),"")</f>
        <v/>
      </c>
      <c r="L34" s="72" t="str">
        <f>IF(AND('Taarten koppelen'!E41&lt;&gt;"",$Y34&lt;&gt;""),'Taarten koppelen'!E41,"")</f>
        <v/>
      </c>
      <c r="M34" s="72" t="str">
        <f>IF(AND('Taarten koppelen'!F41&lt;&gt;"",$Y34&lt;&gt;""),'Taarten koppelen'!F41,"")</f>
        <v/>
      </c>
      <c r="N34" s="72" t="str">
        <f>IF($AE34&lt;&gt;"",VLOOKUP($AE34,Afleveradressen!$A$8:$P$57,11,FALSE),"")</f>
        <v/>
      </c>
      <c r="O34" s="101" t="str">
        <f>IF($AE34&lt;&gt;"",VLOOKUP($AE34,Afleveradressen!$A$8:$P$57,12,FALSE),"")</f>
        <v/>
      </c>
      <c r="P34" s="72" t="str">
        <f>IF(AND('Taarten koppelen'!G41&lt;&gt;"",$Y34&lt;&gt;""),'Taarten koppelen'!G41,"")</f>
        <v/>
      </c>
      <c r="Q34" s="17" t="str">
        <f t="shared" si="0"/>
        <v/>
      </c>
      <c r="R34" s="102" t="str">
        <f>IF($AE34&lt;&gt;"",VLOOKUP($AE34,Afleveradressen!$A$8:$P$57,8,FALSE),"")</f>
        <v/>
      </c>
      <c r="S34" s="105" t="str">
        <f>IF($AE34&lt;&gt;"",VLOOKUP($AE34,Afleveradressen!$A$8:$P$57,14,FALSE),"")</f>
        <v/>
      </c>
      <c r="T34" s="103" t="str">
        <f>IF(S34&lt;&gt;"",VLOOKUP($S34,stamgegevens!$B$5:$E$15,3,FALSE),"")</f>
        <v/>
      </c>
      <c r="U34" s="103" t="str">
        <f>IF(T34&lt;&gt;"",VLOOKUP($S34,stamgegevens!$B$5:$E$15,4,FALSE),"")</f>
        <v/>
      </c>
      <c r="V34" s="17"/>
      <c r="W34" s="17"/>
      <c r="X34" s="17" t="str">
        <f>IF(Y34="","",VLOOKUP(Y34,stamgegevens!$C$23:$H$52,6,FALSE))</f>
        <v/>
      </c>
      <c r="Y34" s="104" t="str">
        <f>IF('Taarten koppelen'!$J41&lt;&gt;"",'Taarten koppelen'!$J$4,"")</f>
        <v/>
      </c>
      <c r="Z34" s="17" t="str">
        <f>IF('Taarten koppelen'!J41&lt;&gt;"",'Taarten koppelen'!J41,"")</f>
        <v/>
      </c>
      <c r="AE34" s="1" t="str">
        <f t="shared" si="1"/>
        <v/>
      </c>
    </row>
    <row r="35" spans="4:31" x14ac:dyDescent="0.2">
      <c r="D35" s="100" t="str">
        <f>IF($AE35&lt;&gt;"",VLOOKUP($AE35,Afleveradressen!$A$8:$P$57,15,FALSE),"")</f>
        <v/>
      </c>
      <c r="E35" s="17"/>
      <c r="F35" s="17" t="str">
        <f>IF(AE35&lt;&gt;"",Bestelformulier!$F$44,"")</f>
        <v/>
      </c>
      <c r="G35" s="104"/>
      <c r="H35" s="100" t="str">
        <f>IF($AE35&lt;&gt;"",VLOOKUP($AE35,Afleveradressen!$A$8:$P$57,4,FALSE),"")</f>
        <v/>
      </c>
      <c r="I35" s="101" t="str">
        <f>IF($AE35&lt;&gt;"",VLOOKUP($AE35,Afleveradressen!$A$8:$P$57,5,FALSE),"")</f>
        <v/>
      </c>
      <c r="J35" s="101" t="str">
        <f>IF($AE35&lt;&gt;"",VLOOKUP($AE35,Afleveradressen!$A$8:$P$57,6,FALSE),"")</f>
        <v/>
      </c>
      <c r="K35" s="102" t="str">
        <f>IF($AE35&lt;&gt;"",VLOOKUP($AE35,Afleveradressen!$A$8:$P$57,7,FALSE),"")</f>
        <v/>
      </c>
      <c r="L35" s="72" t="str">
        <f>IF(AND('Taarten koppelen'!E42&lt;&gt;"",$Y35&lt;&gt;""),'Taarten koppelen'!E42,"")</f>
        <v/>
      </c>
      <c r="M35" s="72" t="str">
        <f>IF(AND('Taarten koppelen'!F42&lt;&gt;"",$Y35&lt;&gt;""),'Taarten koppelen'!F42,"")</f>
        <v/>
      </c>
      <c r="N35" s="72" t="str">
        <f>IF($AE35&lt;&gt;"",VLOOKUP($AE35,Afleveradressen!$A$8:$P$57,11,FALSE),"")</f>
        <v/>
      </c>
      <c r="O35" s="101" t="str">
        <f>IF($AE35&lt;&gt;"",VLOOKUP($AE35,Afleveradressen!$A$8:$P$57,12,FALSE),"")</f>
        <v/>
      </c>
      <c r="P35" s="72" t="str">
        <f>IF(AND('Taarten koppelen'!G42&lt;&gt;"",$Y35&lt;&gt;""),'Taarten koppelen'!G42,"")</f>
        <v/>
      </c>
      <c r="Q35" s="17" t="str">
        <f t="shared" si="0"/>
        <v/>
      </c>
      <c r="R35" s="102" t="str">
        <f>IF($AE35&lt;&gt;"",VLOOKUP($AE35,Afleveradressen!$A$8:$P$57,8,FALSE),"")</f>
        <v/>
      </c>
      <c r="S35" s="105" t="str">
        <f>IF($AE35&lt;&gt;"",VLOOKUP($AE35,Afleveradressen!$A$8:$P$57,14,FALSE),"")</f>
        <v/>
      </c>
      <c r="T35" s="103" t="str">
        <f>IF(S35&lt;&gt;"",VLOOKUP($S35,stamgegevens!$B$5:$E$15,3,FALSE),"")</f>
        <v/>
      </c>
      <c r="U35" s="103" t="str">
        <f>IF(T35&lt;&gt;"",VLOOKUP($S35,stamgegevens!$B$5:$E$15,4,FALSE),"")</f>
        <v/>
      </c>
      <c r="V35" s="17"/>
      <c r="W35" s="17"/>
      <c r="X35" s="17" t="str">
        <f>IF(Y35="","",VLOOKUP(Y35,stamgegevens!$C$23:$H$52,6,FALSE))</f>
        <v/>
      </c>
      <c r="Y35" s="104" t="str">
        <f>IF('Taarten koppelen'!$J42&lt;&gt;"",'Taarten koppelen'!$J$4,"")</f>
        <v/>
      </c>
      <c r="Z35" s="17" t="str">
        <f>IF('Taarten koppelen'!J42&lt;&gt;"",'Taarten koppelen'!J42,"")</f>
        <v/>
      </c>
      <c r="AE35" s="1" t="str">
        <f t="shared" si="1"/>
        <v/>
      </c>
    </row>
    <row r="36" spans="4:31" x14ac:dyDescent="0.2">
      <c r="D36" s="100" t="str">
        <f>IF($AE36&lt;&gt;"",VLOOKUP($AE36,Afleveradressen!$A$8:$P$57,15,FALSE),"")</f>
        <v/>
      </c>
      <c r="E36" s="17"/>
      <c r="F36" s="17" t="str">
        <f>IF(AE36&lt;&gt;"",Bestelformulier!$F$44,"")</f>
        <v/>
      </c>
      <c r="G36" s="104"/>
      <c r="H36" s="100" t="str">
        <f>IF($AE36&lt;&gt;"",VLOOKUP($AE36,Afleveradressen!$A$8:$P$57,4,FALSE),"")</f>
        <v/>
      </c>
      <c r="I36" s="101" t="str">
        <f>IF($AE36&lt;&gt;"",VLOOKUP($AE36,Afleveradressen!$A$8:$P$57,5,FALSE),"")</f>
        <v/>
      </c>
      <c r="J36" s="101" t="str">
        <f>IF($AE36&lt;&gt;"",VLOOKUP($AE36,Afleveradressen!$A$8:$P$57,6,FALSE),"")</f>
        <v/>
      </c>
      <c r="K36" s="102" t="str">
        <f>IF($AE36&lt;&gt;"",VLOOKUP($AE36,Afleveradressen!$A$8:$P$57,7,FALSE),"")</f>
        <v/>
      </c>
      <c r="L36" s="72" t="str">
        <f>IF(AND('Taarten koppelen'!E43&lt;&gt;"",$Y36&lt;&gt;""),'Taarten koppelen'!E43,"")</f>
        <v/>
      </c>
      <c r="M36" s="72" t="str">
        <f>IF(AND('Taarten koppelen'!F43&lt;&gt;"",$Y36&lt;&gt;""),'Taarten koppelen'!F43,"")</f>
        <v/>
      </c>
      <c r="N36" s="72" t="str">
        <f>IF($AE36&lt;&gt;"",VLOOKUP($AE36,Afleveradressen!$A$8:$P$57,11,FALSE),"")</f>
        <v/>
      </c>
      <c r="O36" s="101" t="str">
        <f>IF($AE36&lt;&gt;"",VLOOKUP($AE36,Afleveradressen!$A$8:$P$57,12,FALSE),"")</f>
        <v/>
      </c>
      <c r="P36" s="72" t="str">
        <f>IF(AND('Taarten koppelen'!G43&lt;&gt;"",$Y36&lt;&gt;""),'Taarten koppelen'!G43,"")</f>
        <v/>
      </c>
      <c r="Q36" s="17" t="str">
        <f t="shared" si="0"/>
        <v/>
      </c>
      <c r="R36" s="102" t="str">
        <f>IF($AE36&lt;&gt;"",VLOOKUP($AE36,Afleveradressen!$A$8:$P$57,8,FALSE),"")</f>
        <v/>
      </c>
      <c r="S36" s="105" t="str">
        <f>IF($AE36&lt;&gt;"",VLOOKUP($AE36,Afleveradressen!$A$8:$P$57,14,FALSE),"")</f>
        <v/>
      </c>
      <c r="T36" s="103" t="str">
        <f>IF(S36&lt;&gt;"",VLOOKUP($S36,stamgegevens!$B$5:$E$15,3,FALSE),"")</f>
        <v/>
      </c>
      <c r="U36" s="103" t="str">
        <f>IF(T36&lt;&gt;"",VLOOKUP($S36,stamgegevens!$B$5:$E$15,4,FALSE),"")</f>
        <v/>
      </c>
      <c r="V36" s="17"/>
      <c r="W36" s="17"/>
      <c r="X36" s="17" t="str">
        <f>IF(Y36="","",VLOOKUP(Y36,stamgegevens!$C$23:$H$52,6,FALSE))</f>
        <v/>
      </c>
      <c r="Y36" s="104" t="str">
        <f>IF('Taarten koppelen'!$J43&lt;&gt;"",'Taarten koppelen'!$J$4,"")</f>
        <v/>
      </c>
      <c r="Z36" s="17" t="str">
        <f>IF('Taarten koppelen'!J43&lt;&gt;"",'Taarten koppelen'!J43,"")</f>
        <v/>
      </c>
      <c r="AE36" s="1" t="str">
        <f t="shared" si="1"/>
        <v/>
      </c>
    </row>
    <row r="37" spans="4:31" x14ac:dyDescent="0.2">
      <c r="D37" s="100" t="str">
        <f>IF($AE37&lt;&gt;"",VLOOKUP($AE37,Afleveradressen!$A$8:$P$57,15,FALSE),"")</f>
        <v/>
      </c>
      <c r="E37" s="17"/>
      <c r="F37" s="17" t="str">
        <f>IF(AE37&lt;&gt;"",Bestelformulier!$F$44,"")</f>
        <v/>
      </c>
      <c r="G37" s="104"/>
      <c r="H37" s="100" t="str">
        <f>IF($AE37&lt;&gt;"",VLOOKUP($AE37,Afleveradressen!$A$8:$P$57,4,FALSE),"")</f>
        <v/>
      </c>
      <c r="I37" s="101" t="str">
        <f>IF($AE37&lt;&gt;"",VLOOKUP($AE37,Afleveradressen!$A$8:$P$57,5,FALSE),"")</f>
        <v/>
      </c>
      <c r="J37" s="101" t="str">
        <f>IF($AE37&lt;&gt;"",VLOOKUP($AE37,Afleveradressen!$A$8:$P$57,6,FALSE),"")</f>
        <v/>
      </c>
      <c r="K37" s="102" t="str">
        <f>IF($AE37&lt;&gt;"",VLOOKUP($AE37,Afleveradressen!$A$8:$P$57,7,FALSE),"")</f>
        <v/>
      </c>
      <c r="L37" s="72" t="str">
        <f>IF(AND('Taarten koppelen'!E44&lt;&gt;"",$Y37&lt;&gt;""),'Taarten koppelen'!E44,"")</f>
        <v/>
      </c>
      <c r="M37" s="72" t="str">
        <f>IF(AND('Taarten koppelen'!F44&lt;&gt;"",$Y37&lt;&gt;""),'Taarten koppelen'!F44,"")</f>
        <v/>
      </c>
      <c r="N37" s="72" t="str">
        <f>IF($AE37&lt;&gt;"",VLOOKUP($AE37,Afleveradressen!$A$8:$P$57,11,FALSE),"")</f>
        <v/>
      </c>
      <c r="O37" s="101" t="str">
        <f>IF($AE37&lt;&gt;"",VLOOKUP($AE37,Afleveradressen!$A$8:$P$57,12,FALSE),"")</f>
        <v/>
      </c>
      <c r="P37" s="72" t="str">
        <f>IF(AND('Taarten koppelen'!G44&lt;&gt;"",$Y37&lt;&gt;""),'Taarten koppelen'!G44,"")</f>
        <v/>
      </c>
      <c r="Q37" s="17" t="str">
        <f t="shared" si="0"/>
        <v/>
      </c>
      <c r="R37" s="102" t="str">
        <f>IF($AE37&lt;&gt;"",VLOOKUP($AE37,Afleveradressen!$A$8:$P$57,8,FALSE),"")</f>
        <v/>
      </c>
      <c r="S37" s="105" t="str">
        <f>IF($AE37&lt;&gt;"",VLOOKUP($AE37,Afleveradressen!$A$8:$P$57,14,FALSE),"")</f>
        <v/>
      </c>
      <c r="T37" s="103" t="str">
        <f>IF(S37&lt;&gt;"",VLOOKUP($S37,stamgegevens!$B$5:$E$15,3,FALSE),"")</f>
        <v/>
      </c>
      <c r="U37" s="103" t="str">
        <f>IF(T37&lt;&gt;"",VLOOKUP($S37,stamgegevens!$B$5:$E$15,4,FALSE),"")</f>
        <v/>
      </c>
      <c r="V37" s="17"/>
      <c r="W37" s="17"/>
      <c r="X37" s="17" t="str">
        <f>IF(Y37="","",VLOOKUP(Y37,stamgegevens!$C$23:$H$52,6,FALSE))</f>
        <v/>
      </c>
      <c r="Y37" s="104" t="str">
        <f>IF('Taarten koppelen'!$J44&lt;&gt;"",'Taarten koppelen'!$J$4,"")</f>
        <v/>
      </c>
      <c r="Z37" s="17" t="str">
        <f>IF('Taarten koppelen'!J44&lt;&gt;"",'Taarten koppelen'!J44,"")</f>
        <v/>
      </c>
      <c r="AE37" s="1" t="str">
        <f t="shared" si="1"/>
        <v/>
      </c>
    </row>
    <row r="38" spans="4:31" x14ac:dyDescent="0.2">
      <c r="D38" s="100" t="str">
        <f>IF($AE38&lt;&gt;"",VLOOKUP($AE38,Afleveradressen!$A$8:$P$57,15,FALSE),"")</f>
        <v/>
      </c>
      <c r="E38" s="17"/>
      <c r="F38" s="17" t="str">
        <f>IF(AE38&lt;&gt;"",Bestelformulier!$F$44,"")</f>
        <v/>
      </c>
      <c r="G38" s="104"/>
      <c r="H38" s="100" t="str">
        <f>IF($AE38&lt;&gt;"",VLOOKUP($AE38,Afleveradressen!$A$8:$P$57,4,FALSE),"")</f>
        <v/>
      </c>
      <c r="I38" s="101" t="str">
        <f>IF($AE38&lt;&gt;"",VLOOKUP($AE38,Afleveradressen!$A$8:$P$57,5,FALSE),"")</f>
        <v/>
      </c>
      <c r="J38" s="101" t="str">
        <f>IF($AE38&lt;&gt;"",VLOOKUP($AE38,Afleveradressen!$A$8:$P$57,6,FALSE),"")</f>
        <v/>
      </c>
      <c r="K38" s="102" t="str">
        <f>IF($AE38&lt;&gt;"",VLOOKUP($AE38,Afleveradressen!$A$8:$P$57,7,FALSE),"")</f>
        <v/>
      </c>
      <c r="L38" s="72" t="str">
        <f>IF(AND('Taarten koppelen'!E45&lt;&gt;"",$Y38&lt;&gt;""),'Taarten koppelen'!E45,"")</f>
        <v/>
      </c>
      <c r="M38" s="72" t="str">
        <f>IF(AND('Taarten koppelen'!F45&lt;&gt;"",$Y38&lt;&gt;""),'Taarten koppelen'!F45,"")</f>
        <v/>
      </c>
      <c r="N38" s="72" t="str">
        <f>IF($AE38&lt;&gt;"",VLOOKUP($AE38,Afleveradressen!$A$8:$P$57,11,FALSE),"")</f>
        <v/>
      </c>
      <c r="O38" s="101" t="str">
        <f>IF($AE38&lt;&gt;"",VLOOKUP($AE38,Afleveradressen!$A$8:$P$57,12,FALSE),"")</f>
        <v/>
      </c>
      <c r="P38" s="72" t="str">
        <f>IF(AND('Taarten koppelen'!G45&lt;&gt;"",$Y38&lt;&gt;""),'Taarten koppelen'!G45,"")</f>
        <v/>
      </c>
      <c r="Q38" s="17" t="str">
        <f t="shared" si="0"/>
        <v/>
      </c>
      <c r="R38" s="102" t="str">
        <f>IF($AE38&lt;&gt;"",VLOOKUP($AE38,Afleveradressen!$A$8:$P$57,8,FALSE),"")</f>
        <v/>
      </c>
      <c r="S38" s="105" t="str">
        <f>IF($AE38&lt;&gt;"",VLOOKUP($AE38,Afleveradressen!$A$8:$P$57,14,FALSE),"")</f>
        <v/>
      </c>
      <c r="T38" s="103" t="str">
        <f>IF(S38&lt;&gt;"",VLOOKUP($S38,stamgegevens!$B$5:$E$15,3,FALSE),"")</f>
        <v/>
      </c>
      <c r="U38" s="103" t="str">
        <f>IF(T38&lt;&gt;"",VLOOKUP($S38,stamgegevens!$B$5:$E$15,4,FALSE),"")</f>
        <v/>
      </c>
      <c r="V38" s="17"/>
      <c r="W38" s="17"/>
      <c r="X38" s="17" t="str">
        <f>IF(Y38="","",VLOOKUP(Y38,stamgegevens!$C$23:$H$52,6,FALSE))</f>
        <v/>
      </c>
      <c r="Y38" s="104" t="str">
        <f>IF('Taarten koppelen'!$J45&lt;&gt;"",'Taarten koppelen'!$J$4,"")</f>
        <v/>
      </c>
      <c r="Z38" s="17" t="str">
        <f>IF('Taarten koppelen'!J45&lt;&gt;"",'Taarten koppelen'!J45,"")</f>
        <v/>
      </c>
      <c r="AE38" s="1" t="str">
        <f t="shared" si="1"/>
        <v/>
      </c>
    </row>
    <row r="39" spans="4:31" x14ac:dyDescent="0.2">
      <c r="D39" s="100" t="str">
        <f>IF($AE39&lt;&gt;"",VLOOKUP($AE39,Afleveradressen!$A$8:$P$57,15,FALSE),"")</f>
        <v/>
      </c>
      <c r="E39" s="17"/>
      <c r="F39" s="17" t="str">
        <f>IF(AE39&lt;&gt;"",Bestelformulier!$F$44,"")</f>
        <v/>
      </c>
      <c r="G39" s="104"/>
      <c r="H39" s="100" t="str">
        <f>IF($AE39&lt;&gt;"",VLOOKUP($AE39,Afleveradressen!$A$8:$P$57,4,FALSE),"")</f>
        <v/>
      </c>
      <c r="I39" s="101" t="str">
        <f>IF($AE39&lt;&gt;"",VLOOKUP($AE39,Afleveradressen!$A$8:$P$57,5,FALSE),"")</f>
        <v/>
      </c>
      <c r="J39" s="101" t="str">
        <f>IF($AE39&lt;&gt;"",VLOOKUP($AE39,Afleveradressen!$A$8:$P$57,6,FALSE),"")</f>
        <v/>
      </c>
      <c r="K39" s="102" t="str">
        <f>IF($AE39&lt;&gt;"",VLOOKUP($AE39,Afleveradressen!$A$8:$P$57,7,FALSE),"")</f>
        <v/>
      </c>
      <c r="L39" s="72" t="str">
        <f>IF(AND('Taarten koppelen'!E46&lt;&gt;"",$Y39&lt;&gt;""),'Taarten koppelen'!E46,"")</f>
        <v/>
      </c>
      <c r="M39" s="72" t="str">
        <f>IF(AND('Taarten koppelen'!F46&lt;&gt;"",$Y39&lt;&gt;""),'Taarten koppelen'!F46,"")</f>
        <v/>
      </c>
      <c r="N39" s="72" t="str">
        <f>IF($AE39&lt;&gt;"",VLOOKUP($AE39,Afleveradressen!$A$8:$P$57,11,FALSE),"")</f>
        <v/>
      </c>
      <c r="O39" s="101" t="str">
        <f>IF($AE39&lt;&gt;"",VLOOKUP($AE39,Afleveradressen!$A$8:$P$57,12,FALSE),"")</f>
        <v/>
      </c>
      <c r="P39" s="72" t="str">
        <f>IF(AND('Taarten koppelen'!G46&lt;&gt;"",$Y39&lt;&gt;""),'Taarten koppelen'!G46,"")</f>
        <v/>
      </c>
      <c r="Q39" s="17" t="str">
        <f t="shared" si="0"/>
        <v/>
      </c>
      <c r="R39" s="102" t="str">
        <f>IF($AE39&lt;&gt;"",VLOOKUP($AE39,Afleveradressen!$A$8:$P$57,8,FALSE),"")</f>
        <v/>
      </c>
      <c r="S39" s="105" t="str">
        <f>IF($AE39&lt;&gt;"",VLOOKUP($AE39,Afleveradressen!$A$8:$P$57,14,FALSE),"")</f>
        <v/>
      </c>
      <c r="T39" s="103" t="str">
        <f>IF(S39&lt;&gt;"",VLOOKUP($S39,stamgegevens!$B$5:$E$15,3,FALSE),"")</f>
        <v/>
      </c>
      <c r="U39" s="103" t="str">
        <f>IF(T39&lt;&gt;"",VLOOKUP($S39,stamgegevens!$B$5:$E$15,4,FALSE),"")</f>
        <v/>
      </c>
      <c r="V39" s="17"/>
      <c r="W39" s="17"/>
      <c r="X39" s="17" t="str">
        <f>IF(Y39="","",VLOOKUP(Y39,stamgegevens!$C$23:$H$52,6,FALSE))</f>
        <v/>
      </c>
      <c r="Y39" s="104" t="str">
        <f>IF('Taarten koppelen'!$J46&lt;&gt;"",'Taarten koppelen'!$J$4,"")</f>
        <v/>
      </c>
      <c r="Z39" s="17" t="str">
        <f>IF('Taarten koppelen'!J46&lt;&gt;"",'Taarten koppelen'!J46,"")</f>
        <v/>
      </c>
      <c r="AE39" s="1" t="str">
        <f t="shared" si="1"/>
        <v/>
      </c>
    </row>
    <row r="40" spans="4:31" x14ac:dyDescent="0.2">
      <c r="D40" s="100" t="str">
        <f>IF($AE40&lt;&gt;"",VLOOKUP($AE40,Afleveradressen!$A$8:$P$57,15,FALSE),"")</f>
        <v/>
      </c>
      <c r="E40" s="17"/>
      <c r="F40" s="17" t="str">
        <f>IF(AE40&lt;&gt;"",Bestelformulier!$F$44,"")</f>
        <v/>
      </c>
      <c r="G40" s="104"/>
      <c r="H40" s="100" t="str">
        <f>IF($AE40&lt;&gt;"",VLOOKUP($AE40,Afleveradressen!$A$8:$P$57,4,FALSE),"")</f>
        <v/>
      </c>
      <c r="I40" s="101" t="str">
        <f>IF($AE40&lt;&gt;"",VLOOKUP($AE40,Afleveradressen!$A$8:$P$57,5,FALSE),"")</f>
        <v/>
      </c>
      <c r="J40" s="101" t="str">
        <f>IF($AE40&lt;&gt;"",VLOOKUP($AE40,Afleveradressen!$A$8:$P$57,6,FALSE),"")</f>
        <v/>
      </c>
      <c r="K40" s="102" t="str">
        <f>IF($AE40&lt;&gt;"",VLOOKUP($AE40,Afleveradressen!$A$8:$P$57,7,FALSE),"")</f>
        <v/>
      </c>
      <c r="L40" s="72" t="str">
        <f>IF(AND('Taarten koppelen'!E47&lt;&gt;"",$Y40&lt;&gt;""),'Taarten koppelen'!E47,"")</f>
        <v/>
      </c>
      <c r="M40" s="72" t="str">
        <f>IF(AND('Taarten koppelen'!F47&lt;&gt;"",$Y40&lt;&gt;""),'Taarten koppelen'!F47,"")</f>
        <v/>
      </c>
      <c r="N40" s="72" t="str">
        <f>IF($AE40&lt;&gt;"",VLOOKUP($AE40,Afleveradressen!$A$8:$P$57,11,FALSE),"")</f>
        <v/>
      </c>
      <c r="O40" s="101" t="str">
        <f>IF($AE40&lt;&gt;"",VLOOKUP($AE40,Afleveradressen!$A$8:$P$57,12,FALSE),"")</f>
        <v/>
      </c>
      <c r="P40" s="72" t="str">
        <f>IF(AND('Taarten koppelen'!G47&lt;&gt;"",$Y40&lt;&gt;""),'Taarten koppelen'!G47,"")</f>
        <v/>
      </c>
      <c r="Q40" s="17" t="str">
        <f t="shared" si="0"/>
        <v/>
      </c>
      <c r="R40" s="102" t="str">
        <f>IF($AE40&lt;&gt;"",VLOOKUP($AE40,Afleveradressen!$A$8:$P$57,8,FALSE),"")</f>
        <v/>
      </c>
      <c r="S40" s="105" t="str">
        <f>IF($AE40&lt;&gt;"",VLOOKUP($AE40,Afleveradressen!$A$8:$P$57,14,FALSE),"")</f>
        <v/>
      </c>
      <c r="T40" s="103" t="str">
        <f>IF(S40&lt;&gt;"",VLOOKUP($S40,stamgegevens!$B$5:$E$15,3,FALSE),"")</f>
        <v/>
      </c>
      <c r="U40" s="103" t="str">
        <f>IF(T40&lt;&gt;"",VLOOKUP($S40,stamgegevens!$B$5:$E$15,4,FALSE),"")</f>
        <v/>
      </c>
      <c r="V40" s="17"/>
      <c r="W40" s="17"/>
      <c r="X40" s="17" t="str">
        <f>IF(Y40="","",VLOOKUP(Y40,stamgegevens!$C$23:$H$52,6,FALSE))</f>
        <v/>
      </c>
      <c r="Y40" s="104" t="str">
        <f>IF('Taarten koppelen'!$J47&lt;&gt;"",'Taarten koppelen'!$J$4,"")</f>
        <v/>
      </c>
      <c r="Z40" s="17" t="str">
        <f>IF('Taarten koppelen'!J47&lt;&gt;"",'Taarten koppelen'!J47,"")</f>
        <v/>
      </c>
      <c r="AE40" s="1" t="str">
        <f t="shared" si="1"/>
        <v/>
      </c>
    </row>
    <row r="41" spans="4:31" x14ac:dyDescent="0.2">
      <c r="D41" s="100" t="str">
        <f>IF($AE41&lt;&gt;"",VLOOKUP($AE41,Afleveradressen!$A$8:$P$57,15,FALSE),"")</f>
        <v/>
      </c>
      <c r="E41" s="17"/>
      <c r="F41" s="17" t="str">
        <f>IF(AE41&lt;&gt;"",Bestelformulier!$F$44,"")</f>
        <v/>
      </c>
      <c r="G41" s="104"/>
      <c r="H41" s="100" t="str">
        <f>IF($AE41&lt;&gt;"",VLOOKUP($AE41,Afleveradressen!$A$8:$P$57,4,FALSE),"")</f>
        <v/>
      </c>
      <c r="I41" s="101" t="str">
        <f>IF($AE41&lt;&gt;"",VLOOKUP($AE41,Afleveradressen!$A$8:$P$57,5,FALSE),"")</f>
        <v/>
      </c>
      <c r="J41" s="101" t="str">
        <f>IF($AE41&lt;&gt;"",VLOOKUP($AE41,Afleveradressen!$A$8:$P$57,6,FALSE),"")</f>
        <v/>
      </c>
      <c r="K41" s="102" t="str">
        <f>IF($AE41&lt;&gt;"",VLOOKUP($AE41,Afleveradressen!$A$8:$P$57,7,FALSE),"")</f>
        <v/>
      </c>
      <c r="L41" s="72" t="str">
        <f>IF(AND('Taarten koppelen'!E48&lt;&gt;"",$Y41&lt;&gt;""),'Taarten koppelen'!E48,"")</f>
        <v/>
      </c>
      <c r="M41" s="72" t="str">
        <f>IF(AND('Taarten koppelen'!F48&lt;&gt;"",$Y41&lt;&gt;""),'Taarten koppelen'!F48,"")</f>
        <v/>
      </c>
      <c r="N41" s="72" t="str">
        <f>IF($AE41&lt;&gt;"",VLOOKUP($AE41,Afleveradressen!$A$8:$P$57,11,FALSE),"")</f>
        <v/>
      </c>
      <c r="O41" s="101" t="str">
        <f>IF($AE41&lt;&gt;"",VLOOKUP($AE41,Afleveradressen!$A$8:$P$57,12,FALSE),"")</f>
        <v/>
      </c>
      <c r="P41" s="72" t="str">
        <f>IF(AND('Taarten koppelen'!G48&lt;&gt;"",$Y41&lt;&gt;""),'Taarten koppelen'!G48,"")</f>
        <v/>
      </c>
      <c r="Q41" s="17" t="str">
        <f t="shared" si="0"/>
        <v/>
      </c>
      <c r="R41" s="102" t="str">
        <f>IF($AE41&lt;&gt;"",VLOOKUP($AE41,Afleveradressen!$A$8:$P$57,8,FALSE),"")</f>
        <v/>
      </c>
      <c r="S41" s="105" t="str">
        <f>IF($AE41&lt;&gt;"",VLOOKUP($AE41,Afleveradressen!$A$8:$P$57,14,FALSE),"")</f>
        <v/>
      </c>
      <c r="T41" s="103" t="str">
        <f>IF(S41&lt;&gt;"",VLOOKUP($S41,stamgegevens!$B$5:$E$15,3,FALSE),"")</f>
        <v/>
      </c>
      <c r="U41" s="103" t="str">
        <f>IF(T41&lt;&gt;"",VLOOKUP($S41,stamgegevens!$B$5:$E$15,4,FALSE),"")</f>
        <v/>
      </c>
      <c r="V41" s="17"/>
      <c r="W41" s="17"/>
      <c r="X41" s="17" t="str">
        <f>IF(Y41="","",VLOOKUP(Y41,stamgegevens!$C$23:$H$52,6,FALSE))</f>
        <v/>
      </c>
      <c r="Y41" s="104" t="str">
        <f>IF('Taarten koppelen'!$J48&lt;&gt;"",'Taarten koppelen'!$J$4,"")</f>
        <v/>
      </c>
      <c r="Z41" s="17" t="str">
        <f>IF('Taarten koppelen'!J48&lt;&gt;"",'Taarten koppelen'!J48,"")</f>
        <v/>
      </c>
      <c r="AE41" s="1" t="str">
        <f t="shared" si="1"/>
        <v/>
      </c>
    </row>
    <row r="42" spans="4:31" x14ac:dyDescent="0.2">
      <c r="D42" s="100" t="str">
        <f>IF($AE42&lt;&gt;"",VLOOKUP($AE42,Afleveradressen!$A$8:$P$57,15,FALSE),"")</f>
        <v/>
      </c>
      <c r="E42" s="17"/>
      <c r="F42" s="17" t="str">
        <f>IF(AE42&lt;&gt;"",Bestelformulier!$F$44,"")</f>
        <v/>
      </c>
      <c r="G42" s="104"/>
      <c r="H42" s="100" t="str">
        <f>IF($AE42&lt;&gt;"",VLOOKUP($AE42,Afleveradressen!$A$8:$P$57,4,FALSE),"")</f>
        <v/>
      </c>
      <c r="I42" s="101" t="str">
        <f>IF($AE42&lt;&gt;"",VLOOKUP($AE42,Afleveradressen!$A$8:$P$57,5,FALSE),"")</f>
        <v/>
      </c>
      <c r="J42" s="101" t="str">
        <f>IF($AE42&lt;&gt;"",VLOOKUP($AE42,Afleveradressen!$A$8:$P$57,6,FALSE),"")</f>
        <v/>
      </c>
      <c r="K42" s="102" t="str">
        <f>IF($AE42&lt;&gt;"",VLOOKUP($AE42,Afleveradressen!$A$8:$P$57,7,FALSE),"")</f>
        <v/>
      </c>
      <c r="L42" s="72" t="str">
        <f>IF(AND('Taarten koppelen'!E49&lt;&gt;"",$Y42&lt;&gt;""),'Taarten koppelen'!E49,"")</f>
        <v/>
      </c>
      <c r="M42" s="72" t="str">
        <f>IF(AND('Taarten koppelen'!F49&lt;&gt;"",$Y42&lt;&gt;""),'Taarten koppelen'!F49,"")</f>
        <v/>
      </c>
      <c r="N42" s="72" t="str">
        <f>IF($AE42&lt;&gt;"",VLOOKUP($AE42,Afleveradressen!$A$8:$P$57,11,FALSE),"")</f>
        <v/>
      </c>
      <c r="O42" s="101" t="str">
        <f>IF($AE42&lt;&gt;"",VLOOKUP($AE42,Afleveradressen!$A$8:$P$57,12,FALSE),"")</f>
        <v/>
      </c>
      <c r="P42" s="72" t="str">
        <f>IF(AND('Taarten koppelen'!G49&lt;&gt;"",$Y42&lt;&gt;""),'Taarten koppelen'!G49,"")</f>
        <v/>
      </c>
      <c r="Q42" s="17" t="str">
        <f t="shared" si="0"/>
        <v/>
      </c>
      <c r="R42" s="102" t="str">
        <f>IF($AE42&lt;&gt;"",VLOOKUP($AE42,Afleveradressen!$A$8:$P$57,8,FALSE),"")</f>
        <v/>
      </c>
      <c r="S42" s="105" t="str">
        <f>IF($AE42&lt;&gt;"",VLOOKUP($AE42,Afleveradressen!$A$8:$P$57,14,FALSE),"")</f>
        <v/>
      </c>
      <c r="T42" s="103" t="str">
        <f>IF(S42&lt;&gt;"",VLOOKUP($S42,stamgegevens!$B$5:$E$15,3,FALSE),"")</f>
        <v/>
      </c>
      <c r="U42" s="103" t="str">
        <f>IF(T42&lt;&gt;"",VLOOKUP($S42,stamgegevens!$B$5:$E$15,4,FALSE),"")</f>
        <v/>
      </c>
      <c r="V42" s="17"/>
      <c r="W42" s="17"/>
      <c r="X42" s="17" t="str">
        <f>IF(Y42="","",VLOOKUP(Y42,stamgegevens!$C$23:$H$52,6,FALSE))</f>
        <v/>
      </c>
      <c r="Y42" s="104" t="str">
        <f>IF('Taarten koppelen'!$J49&lt;&gt;"",'Taarten koppelen'!$J$4,"")</f>
        <v/>
      </c>
      <c r="Z42" s="17" t="str">
        <f>IF('Taarten koppelen'!J49&lt;&gt;"",'Taarten koppelen'!J49,"")</f>
        <v/>
      </c>
      <c r="AE42" s="1" t="str">
        <f t="shared" si="1"/>
        <v/>
      </c>
    </row>
    <row r="43" spans="4:31" x14ac:dyDescent="0.2">
      <c r="D43" s="100" t="str">
        <f>IF($AE43&lt;&gt;"",VLOOKUP($AE43,Afleveradressen!$A$8:$P$57,15,FALSE),"")</f>
        <v/>
      </c>
      <c r="E43" s="17"/>
      <c r="F43" s="17" t="str">
        <f>IF(AE43&lt;&gt;"",Bestelformulier!$F$44,"")</f>
        <v/>
      </c>
      <c r="G43" s="104"/>
      <c r="H43" s="100" t="str">
        <f>IF($AE43&lt;&gt;"",VLOOKUP($AE43,Afleveradressen!$A$8:$P$57,4,FALSE),"")</f>
        <v/>
      </c>
      <c r="I43" s="101" t="str">
        <f>IF($AE43&lt;&gt;"",VLOOKUP($AE43,Afleveradressen!$A$8:$P$57,5,FALSE),"")</f>
        <v/>
      </c>
      <c r="J43" s="101" t="str">
        <f>IF($AE43&lt;&gt;"",VLOOKUP($AE43,Afleveradressen!$A$8:$P$57,6,FALSE),"")</f>
        <v/>
      </c>
      <c r="K43" s="102" t="str">
        <f>IF($AE43&lt;&gt;"",VLOOKUP($AE43,Afleveradressen!$A$8:$P$57,7,FALSE),"")</f>
        <v/>
      </c>
      <c r="L43" s="72" t="str">
        <f>IF(AND('Taarten koppelen'!E50&lt;&gt;"",$Y43&lt;&gt;""),'Taarten koppelen'!E50,"")</f>
        <v/>
      </c>
      <c r="M43" s="72" t="str">
        <f>IF(AND('Taarten koppelen'!F50&lt;&gt;"",$Y43&lt;&gt;""),'Taarten koppelen'!F50,"")</f>
        <v/>
      </c>
      <c r="N43" s="72" t="str">
        <f>IF($AE43&lt;&gt;"",VLOOKUP($AE43,Afleveradressen!$A$8:$P$57,11,FALSE),"")</f>
        <v/>
      </c>
      <c r="O43" s="101" t="str">
        <f>IF($AE43&lt;&gt;"",VLOOKUP($AE43,Afleveradressen!$A$8:$P$57,12,FALSE),"")</f>
        <v/>
      </c>
      <c r="P43" s="72" t="str">
        <f>IF(AND('Taarten koppelen'!G50&lt;&gt;"",$Y43&lt;&gt;""),'Taarten koppelen'!G50,"")</f>
        <v/>
      </c>
      <c r="Q43" s="17" t="str">
        <f t="shared" si="0"/>
        <v/>
      </c>
      <c r="R43" s="102" t="str">
        <f>IF($AE43&lt;&gt;"",VLOOKUP($AE43,Afleveradressen!$A$8:$P$57,8,FALSE),"")</f>
        <v/>
      </c>
      <c r="S43" s="105" t="str">
        <f>IF($AE43&lt;&gt;"",VLOOKUP($AE43,Afleveradressen!$A$8:$P$57,14,FALSE),"")</f>
        <v/>
      </c>
      <c r="T43" s="103" t="str">
        <f>IF(S43&lt;&gt;"",VLOOKUP($S43,stamgegevens!$B$5:$E$15,3,FALSE),"")</f>
        <v/>
      </c>
      <c r="U43" s="103" t="str">
        <f>IF(T43&lt;&gt;"",VLOOKUP($S43,stamgegevens!$B$5:$E$15,4,FALSE),"")</f>
        <v/>
      </c>
      <c r="V43" s="17"/>
      <c r="W43" s="17"/>
      <c r="X43" s="17" t="str">
        <f>IF(Y43="","",VLOOKUP(Y43,stamgegevens!$C$23:$H$52,6,FALSE))</f>
        <v/>
      </c>
      <c r="Y43" s="104" t="str">
        <f>IF('Taarten koppelen'!$J50&lt;&gt;"",'Taarten koppelen'!$J$4,"")</f>
        <v/>
      </c>
      <c r="Z43" s="17" t="str">
        <f>IF('Taarten koppelen'!J50&lt;&gt;"",'Taarten koppelen'!J50,"")</f>
        <v/>
      </c>
      <c r="AE43" s="1" t="str">
        <f t="shared" si="1"/>
        <v/>
      </c>
    </row>
    <row r="44" spans="4:31" x14ac:dyDescent="0.2">
      <c r="D44" s="100" t="str">
        <f>IF($AE44&lt;&gt;"",VLOOKUP($AE44,Afleveradressen!$A$8:$P$57,15,FALSE),"")</f>
        <v/>
      </c>
      <c r="E44" s="17"/>
      <c r="F44" s="17" t="str">
        <f>IF(AE44&lt;&gt;"",Bestelformulier!$F$44,"")</f>
        <v/>
      </c>
      <c r="G44" s="104"/>
      <c r="H44" s="100" t="str">
        <f>IF($AE44&lt;&gt;"",VLOOKUP($AE44,Afleveradressen!$A$8:$P$57,4,FALSE),"")</f>
        <v/>
      </c>
      <c r="I44" s="101" t="str">
        <f>IF($AE44&lt;&gt;"",VLOOKUP($AE44,Afleveradressen!$A$8:$P$57,5,FALSE),"")</f>
        <v/>
      </c>
      <c r="J44" s="101" t="str">
        <f>IF($AE44&lt;&gt;"",VLOOKUP($AE44,Afleveradressen!$A$8:$P$57,6,FALSE),"")</f>
        <v/>
      </c>
      <c r="K44" s="102" t="str">
        <f>IF($AE44&lt;&gt;"",VLOOKUP($AE44,Afleveradressen!$A$8:$P$57,7,FALSE),"")</f>
        <v/>
      </c>
      <c r="L44" s="72" t="str">
        <f>IF(AND('Taarten koppelen'!E51&lt;&gt;"",$Y44&lt;&gt;""),'Taarten koppelen'!E51,"")</f>
        <v/>
      </c>
      <c r="M44" s="72" t="str">
        <f>IF(AND('Taarten koppelen'!F51&lt;&gt;"",$Y44&lt;&gt;""),'Taarten koppelen'!F51,"")</f>
        <v/>
      </c>
      <c r="N44" s="72" t="str">
        <f>IF($AE44&lt;&gt;"",VLOOKUP($AE44,Afleveradressen!$A$8:$P$57,11,FALSE),"")</f>
        <v/>
      </c>
      <c r="O44" s="101" t="str">
        <f>IF($AE44&lt;&gt;"",VLOOKUP($AE44,Afleveradressen!$A$8:$P$57,12,FALSE),"")</f>
        <v/>
      </c>
      <c r="P44" s="72" t="str">
        <f>IF(AND('Taarten koppelen'!G51&lt;&gt;"",$Y44&lt;&gt;""),'Taarten koppelen'!G51,"")</f>
        <v/>
      </c>
      <c r="Q44" s="17" t="str">
        <f t="shared" si="0"/>
        <v/>
      </c>
      <c r="R44" s="102" t="str">
        <f>IF($AE44&lt;&gt;"",VLOOKUP($AE44,Afleveradressen!$A$8:$P$57,8,FALSE),"")</f>
        <v/>
      </c>
      <c r="S44" s="105" t="str">
        <f>IF($AE44&lt;&gt;"",VLOOKUP($AE44,Afleveradressen!$A$8:$P$57,14,FALSE),"")</f>
        <v/>
      </c>
      <c r="T44" s="103" t="str">
        <f>IF(S44&lt;&gt;"",VLOOKUP($S44,stamgegevens!$B$5:$E$15,3,FALSE),"")</f>
        <v/>
      </c>
      <c r="U44" s="103" t="str">
        <f>IF(T44&lt;&gt;"",VLOOKUP($S44,stamgegevens!$B$5:$E$15,4,FALSE),"")</f>
        <v/>
      </c>
      <c r="V44" s="17"/>
      <c r="W44" s="17"/>
      <c r="X44" s="17" t="str">
        <f>IF(Y44="","",VLOOKUP(Y44,stamgegevens!$C$23:$H$52,6,FALSE))</f>
        <v/>
      </c>
      <c r="Y44" s="104" t="str">
        <f>IF('Taarten koppelen'!$J51&lt;&gt;"",'Taarten koppelen'!$J$4,"")</f>
        <v/>
      </c>
      <c r="Z44" s="17" t="str">
        <f>IF('Taarten koppelen'!J51&lt;&gt;"",'Taarten koppelen'!J51,"")</f>
        <v/>
      </c>
      <c r="AE44" s="1" t="str">
        <f t="shared" si="1"/>
        <v/>
      </c>
    </row>
    <row r="45" spans="4:31" x14ac:dyDescent="0.2">
      <c r="D45" s="100" t="str">
        <f>IF($AE45&lt;&gt;"",VLOOKUP($AE45,Afleveradressen!$A$8:$P$57,15,FALSE),"")</f>
        <v/>
      </c>
      <c r="E45" s="17"/>
      <c r="F45" s="17" t="str">
        <f>IF(AE45&lt;&gt;"",Bestelformulier!$F$44,"")</f>
        <v/>
      </c>
      <c r="G45" s="104"/>
      <c r="H45" s="100" t="str">
        <f>IF($AE45&lt;&gt;"",VLOOKUP($AE45,Afleveradressen!$A$8:$P$57,4,FALSE),"")</f>
        <v/>
      </c>
      <c r="I45" s="101" t="str">
        <f>IF($AE45&lt;&gt;"",VLOOKUP($AE45,Afleveradressen!$A$8:$P$57,5,FALSE),"")</f>
        <v/>
      </c>
      <c r="J45" s="101" t="str">
        <f>IF($AE45&lt;&gt;"",VLOOKUP($AE45,Afleveradressen!$A$8:$P$57,6,FALSE),"")</f>
        <v/>
      </c>
      <c r="K45" s="102" t="str">
        <f>IF($AE45&lt;&gt;"",VLOOKUP($AE45,Afleveradressen!$A$8:$P$57,7,FALSE),"")</f>
        <v/>
      </c>
      <c r="L45" s="72" t="str">
        <f>IF(AND('Taarten koppelen'!E52&lt;&gt;"",$Y45&lt;&gt;""),'Taarten koppelen'!E52,"")</f>
        <v/>
      </c>
      <c r="M45" s="72" t="str">
        <f>IF(AND('Taarten koppelen'!F52&lt;&gt;"",$Y45&lt;&gt;""),'Taarten koppelen'!F52,"")</f>
        <v/>
      </c>
      <c r="N45" s="72" t="str">
        <f>IF($AE45&lt;&gt;"",VLOOKUP($AE45,Afleveradressen!$A$8:$P$57,11,FALSE),"")</f>
        <v/>
      </c>
      <c r="O45" s="101" t="str">
        <f>IF($AE45&lt;&gt;"",VLOOKUP($AE45,Afleveradressen!$A$8:$P$57,12,FALSE),"")</f>
        <v/>
      </c>
      <c r="P45" s="72" t="str">
        <f>IF(AND('Taarten koppelen'!G52&lt;&gt;"",$Y45&lt;&gt;""),'Taarten koppelen'!G52,"")</f>
        <v/>
      </c>
      <c r="Q45" s="17" t="str">
        <f t="shared" si="0"/>
        <v/>
      </c>
      <c r="R45" s="102" t="str">
        <f>IF($AE45&lt;&gt;"",VLOOKUP($AE45,Afleveradressen!$A$8:$P$57,8,FALSE),"")</f>
        <v/>
      </c>
      <c r="S45" s="105" t="str">
        <f>IF($AE45&lt;&gt;"",VLOOKUP($AE45,Afleveradressen!$A$8:$P$57,14,FALSE),"")</f>
        <v/>
      </c>
      <c r="T45" s="103" t="str">
        <f>IF(S45&lt;&gt;"",VLOOKUP($S45,stamgegevens!$B$5:$E$15,3,FALSE),"")</f>
        <v/>
      </c>
      <c r="U45" s="103" t="str">
        <f>IF(T45&lt;&gt;"",VLOOKUP($S45,stamgegevens!$B$5:$E$15,4,FALSE),"")</f>
        <v/>
      </c>
      <c r="V45" s="17"/>
      <c r="W45" s="17"/>
      <c r="X45" s="17" t="str">
        <f>IF(Y45="","",VLOOKUP(Y45,stamgegevens!$C$23:$H$52,6,FALSE))</f>
        <v/>
      </c>
      <c r="Y45" s="104" t="str">
        <f>IF('Taarten koppelen'!$J52&lt;&gt;"",'Taarten koppelen'!$J$4,"")</f>
        <v/>
      </c>
      <c r="Z45" s="17" t="str">
        <f>IF('Taarten koppelen'!J52&lt;&gt;"",'Taarten koppelen'!J52,"")</f>
        <v/>
      </c>
      <c r="AE45" s="1" t="str">
        <f t="shared" si="1"/>
        <v/>
      </c>
    </row>
    <row r="46" spans="4:31" x14ac:dyDescent="0.2">
      <c r="D46" s="100" t="str">
        <f>IF($AE46&lt;&gt;"",VLOOKUP($AE46,Afleveradressen!$A$8:$P$57,15,FALSE),"")</f>
        <v/>
      </c>
      <c r="E46" s="17"/>
      <c r="F46" s="17" t="str">
        <f>IF(AE46&lt;&gt;"",Bestelformulier!$F$44,"")</f>
        <v/>
      </c>
      <c r="G46" s="104"/>
      <c r="H46" s="100" t="str">
        <f>IF($AE46&lt;&gt;"",VLOOKUP($AE46,Afleveradressen!$A$8:$P$57,4,FALSE),"")</f>
        <v/>
      </c>
      <c r="I46" s="101" t="str">
        <f>IF($AE46&lt;&gt;"",VLOOKUP($AE46,Afleveradressen!$A$8:$P$57,5,FALSE),"")</f>
        <v/>
      </c>
      <c r="J46" s="101" t="str">
        <f>IF($AE46&lt;&gt;"",VLOOKUP($AE46,Afleveradressen!$A$8:$P$57,6,FALSE),"")</f>
        <v/>
      </c>
      <c r="K46" s="102" t="str">
        <f>IF($AE46&lt;&gt;"",VLOOKUP($AE46,Afleveradressen!$A$8:$P$57,7,FALSE),"")</f>
        <v/>
      </c>
      <c r="L46" s="72" t="str">
        <f>IF(AND('Taarten koppelen'!E53&lt;&gt;"",$Y46&lt;&gt;""),'Taarten koppelen'!E53,"")</f>
        <v/>
      </c>
      <c r="M46" s="72" t="str">
        <f>IF(AND('Taarten koppelen'!F53&lt;&gt;"",$Y46&lt;&gt;""),'Taarten koppelen'!F53,"")</f>
        <v/>
      </c>
      <c r="N46" s="72" t="str">
        <f>IF($AE46&lt;&gt;"",VLOOKUP($AE46,Afleveradressen!$A$8:$P$57,11,FALSE),"")</f>
        <v/>
      </c>
      <c r="O46" s="101" t="str">
        <f>IF($AE46&lt;&gt;"",VLOOKUP($AE46,Afleveradressen!$A$8:$P$57,12,FALSE),"")</f>
        <v/>
      </c>
      <c r="P46" s="72" t="str">
        <f>IF(AND('Taarten koppelen'!G53&lt;&gt;"",$Y46&lt;&gt;""),'Taarten koppelen'!G53,"")</f>
        <v/>
      </c>
      <c r="Q46" s="17" t="str">
        <f t="shared" si="0"/>
        <v/>
      </c>
      <c r="R46" s="102" t="str">
        <f>IF($AE46&lt;&gt;"",VLOOKUP($AE46,Afleveradressen!$A$8:$P$57,8,FALSE),"")</f>
        <v/>
      </c>
      <c r="S46" s="105" t="str">
        <f>IF($AE46&lt;&gt;"",VLOOKUP($AE46,Afleveradressen!$A$8:$P$57,14,FALSE),"")</f>
        <v/>
      </c>
      <c r="T46" s="103" t="str">
        <f>IF(S46&lt;&gt;"",VLOOKUP($S46,stamgegevens!$B$5:$E$15,3,FALSE),"")</f>
        <v/>
      </c>
      <c r="U46" s="103" t="str">
        <f>IF(T46&lt;&gt;"",VLOOKUP($S46,stamgegevens!$B$5:$E$15,4,FALSE),"")</f>
        <v/>
      </c>
      <c r="V46" s="17"/>
      <c r="W46" s="17"/>
      <c r="X46" s="17" t="str">
        <f>IF(Y46="","",VLOOKUP(Y46,stamgegevens!$C$23:$H$52,6,FALSE))</f>
        <v/>
      </c>
      <c r="Y46" s="104" t="str">
        <f>IF('Taarten koppelen'!$J53&lt;&gt;"",'Taarten koppelen'!$J$4,"")</f>
        <v/>
      </c>
      <c r="Z46" s="17" t="str">
        <f>IF('Taarten koppelen'!J53&lt;&gt;"",'Taarten koppelen'!J53,"")</f>
        <v/>
      </c>
      <c r="AE46" s="1" t="str">
        <f t="shared" si="1"/>
        <v/>
      </c>
    </row>
    <row r="47" spans="4:31" x14ac:dyDescent="0.2">
      <c r="D47" s="100" t="str">
        <f>IF($AE47&lt;&gt;"",VLOOKUP($AE47,Afleveradressen!$A$8:$P$57,15,FALSE),"")</f>
        <v/>
      </c>
      <c r="E47" s="17"/>
      <c r="F47" s="17" t="str">
        <f>IF(AE47&lt;&gt;"",Bestelformulier!$F$44,"")</f>
        <v/>
      </c>
      <c r="G47" s="104"/>
      <c r="H47" s="100" t="str">
        <f>IF($AE47&lt;&gt;"",VLOOKUP($AE47,Afleveradressen!$A$8:$P$57,4,FALSE),"")</f>
        <v/>
      </c>
      <c r="I47" s="101" t="str">
        <f>IF($AE47&lt;&gt;"",VLOOKUP($AE47,Afleveradressen!$A$8:$P$57,5,FALSE),"")</f>
        <v/>
      </c>
      <c r="J47" s="101" t="str">
        <f>IF($AE47&lt;&gt;"",VLOOKUP($AE47,Afleveradressen!$A$8:$P$57,6,FALSE),"")</f>
        <v/>
      </c>
      <c r="K47" s="102" t="str">
        <f>IF($AE47&lt;&gt;"",VLOOKUP($AE47,Afleveradressen!$A$8:$P$57,7,FALSE),"")</f>
        <v/>
      </c>
      <c r="L47" s="72" t="str">
        <f>IF(AND('Taarten koppelen'!E54&lt;&gt;"",$Y47&lt;&gt;""),'Taarten koppelen'!E54,"")</f>
        <v/>
      </c>
      <c r="M47" s="72" t="str">
        <f>IF(AND('Taarten koppelen'!F54&lt;&gt;"",$Y47&lt;&gt;""),'Taarten koppelen'!F54,"")</f>
        <v/>
      </c>
      <c r="N47" s="72" t="str">
        <f>IF($AE47&lt;&gt;"",VLOOKUP($AE47,Afleveradressen!$A$8:$P$57,11,FALSE),"")</f>
        <v/>
      </c>
      <c r="O47" s="101" t="str">
        <f>IF($AE47&lt;&gt;"",VLOOKUP($AE47,Afleveradressen!$A$8:$P$57,12,FALSE),"")</f>
        <v/>
      </c>
      <c r="P47" s="72" t="str">
        <f>IF(AND('Taarten koppelen'!G54&lt;&gt;"",$Y47&lt;&gt;""),'Taarten koppelen'!G54,"")</f>
        <v/>
      </c>
      <c r="Q47" s="17" t="str">
        <f t="shared" si="0"/>
        <v/>
      </c>
      <c r="R47" s="102" t="str">
        <f>IF($AE47&lt;&gt;"",VLOOKUP($AE47,Afleveradressen!$A$8:$P$57,8,FALSE),"")</f>
        <v/>
      </c>
      <c r="S47" s="105" t="str">
        <f>IF($AE47&lt;&gt;"",VLOOKUP($AE47,Afleveradressen!$A$8:$P$57,14,FALSE),"")</f>
        <v/>
      </c>
      <c r="T47" s="103" t="str">
        <f>IF(S47&lt;&gt;"",VLOOKUP($S47,stamgegevens!$B$5:$E$15,3,FALSE),"")</f>
        <v/>
      </c>
      <c r="U47" s="103" t="str">
        <f>IF(T47&lt;&gt;"",VLOOKUP($S47,stamgegevens!$B$5:$E$15,4,FALSE),"")</f>
        <v/>
      </c>
      <c r="V47" s="17"/>
      <c r="W47" s="17"/>
      <c r="X47" s="17" t="str">
        <f>IF(Y47="","",VLOOKUP(Y47,stamgegevens!$C$23:$H$52,6,FALSE))</f>
        <v/>
      </c>
      <c r="Y47" s="104" t="str">
        <f>IF('Taarten koppelen'!$J54&lt;&gt;"",'Taarten koppelen'!$J$4,"")</f>
        <v/>
      </c>
      <c r="Z47" s="17" t="str">
        <f>IF('Taarten koppelen'!J54&lt;&gt;"",'Taarten koppelen'!J54,"")</f>
        <v/>
      </c>
      <c r="AE47" s="1" t="str">
        <f t="shared" si="1"/>
        <v/>
      </c>
    </row>
    <row r="48" spans="4:31" x14ac:dyDescent="0.2">
      <c r="D48" s="100" t="str">
        <f>IF($AE48&lt;&gt;"",VLOOKUP($AE48,Afleveradressen!$A$8:$P$57,15,FALSE),"")</f>
        <v/>
      </c>
      <c r="E48" s="17"/>
      <c r="F48" s="17" t="str">
        <f>IF(AE48&lt;&gt;"",Bestelformulier!$F$44,"")</f>
        <v/>
      </c>
      <c r="G48" s="104"/>
      <c r="H48" s="100" t="str">
        <f>IF($AE48&lt;&gt;"",VLOOKUP($AE48,Afleveradressen!$A$8:$P$57,4,FALSE),"")</f>
        <v/>
      </c>
      <c r="I48" s="101" t="str">
        <f>IF($AE48&lt;&gt;"",VLOOKUP($AE48,Afleveradressen!$A$8:$P$57,5,FALSE),"")</f>
        <v/>
      </c>
      <c r="J48" s="101" t="str">
        <f>IF($AE48&lt;&gt;"",VLOOKUP($AE48,Afleveradressen!$A$8:$P$57,6,FALSE),"")</f>
        <v/>
      </c>
      <c r="K48" s="102" t="str">
        <f>IF($AE48&lt;&gt;"",VLOOKUP($AE48,Afleveradressen!$A$8:$P$57,7,FALSE),"")</f>
        <v/>
      </c>
      <c r="L48" s="72" t="str">
        <f>IF(AND('Taarten koppelen'!E55&lt;&gt;"",$Y48&lt;&gt;""),'Taarten koppelen'!E55,"")</f>
        <v/>
      </c>
      <c r="M48" s="72" t="str">
        <f>IF(AND('Taarten koppelen'!F55&lt;&gt;"",$Y48&lt;&gt;""),'Taarten koppelen'!F55,"")</f>
        <v/>
      </c>
      <c r="N48" s="72" t="str">
        <f>IF($AE48&lt;&gt;"",VLOOKUP($AE48,Afleveradressen!$A$8:$P$57,11,FALSE),"")</f>
        <v/>
      </c>
      <c r="O48" s="101" t="str">
        <f>IF($AE48&lt;&gt;"",VLOOKUP($AE48,Afleveradressen!$A$8:$P$57,12,FALSE),"")</f>
        <v/>
      </c>
      <c r="P48" s="72" t="str">
        <f>IF(AND('Taarten koppelen'!G55&lt;&gt;"",$Y48&lt;&gt;""),'Taarten koppelen'!G55,"")</f>
        <v/>
      </c>
      <c r="Q48" s="17" t="str">
        <f t="shared" si="0"/>
        <v/>
      </c>
      <c r="R48" s="102" t="str">
        <f>IF($AE48&lt;&gt;"",VLOOKUP($AE48,Afleveradressen!$A$8:$P$57,8,FALSE),"")</f>
        <v/>
      </c>
      <c r="S48" s="105" t="str">
        <f>IF($AE48&lt;&gt;"",VLOOKUP($AE48,Afleveradressen!$A$8:$P$57,14,FALSE),"")</f>
        <v/>
      </c>
      <c r="T48" s="103" t="str">
        <f>IF(S48&lt;&gt;"",VLOOKUP($S48,stamgegevens!$B$5:$E$15,3,FALSE),"")</f>
        <v/>
      </c>
      <c r="U48" s="103" t="str">
        <f>IF(T48&lt;&gt;"",VLOOKUP($S48,stamgegevens!$B$5:$E$15,4,FALSE),"")</f>
        <v/>
      </c>
      <c r="V48" s="17"/>
      <c r="W48" s="17"/>
      <c r="X48" s="17" t="str">
        <f>IF(Y48="","",VLOOKUP(Y48,stamgegevens!$C$23:$H$52,6,FALSE))</f>
        <v/>
      </c>
      <c r="Y48" s="104" t="str">
        <f>IF('Taarten koppelen'!$J55&lt;&gt;"",'Taarten koppelen'!$J$4,"")</f>
        <v/>
      </c>
      <c r="Z48" s="17" t="str">
        <f>IF('Taarten koppelen'!J55&lt;&gt;"",'Taarten koppelen'!J55,"")</f>
        <v/>
      </c>
      <c r="AE48" s="1" t="str">
        <f t="shared" si="1"/>
        <v/>
      </c>
    </row>
    <row r="49" spans="4:31" x14ac:dyDescent="0.2">
      <c r="D49" s="100" t="str">
        <f>IF($AE49&lt;&gt;"",VLOOKUP($AE49,Afleveradressen!$A$8:$P$57,15,FALSE),"")</f>
        <v/>
      </c>
      <c r="E49" s="17"/>
      <c r="F49" s="17" t="str">
        <f>IF(AE49&lt;&gt;"",Bestelformulier!$F$44,"")</f>
        <v/>
      </c>
      <c r="G49" s="104"/>
      <c r="H49" s="100" t="str">
        <f>IF($AE49&lt;&gt;"",VLOOKUP($AE49,Afleveradressen!$A$8:$P$57,4,FALSE),"")</f>
        <v/>
      </c>
      <c r="I49" s="101" t="str">
        <f>IF($AE49&lt;&gt;"",VLOOKUP($AE49,Afleveradressen!$A$8:$P$57,5,FALSE),"")</f>
        <v/>
      </c>
      <c r="J49" s="101" t="str">
        <f>IF($AE49&lt;&gt;"",VLOOKUP($AE49,Afleveradressen!$A$8:$P$57,6,FALSE),"")</f>
        <v/>
      </c>
      <c r="K49" s="102" t="str">
        <f>IF($AE49&lt;&gt;"",VLOOKUP($AE49,Afleveradressen!$A$8:$P$57,7,FALSE),"")</f>
        <v/>
      </c>
      <c r="L49" s="72" t="str">
        <f>IF(AND('Taarten koppelen'!E56&lt;&gt;"",$Y49&lt;&gt;""),'Taarten koppelen'!E56,"")</f>
        <v/>
      </c>
      <c r="M49" s="72" t="str">
        <f>IF(AND('Taarten koppelen'!F56&lt;&gt;"",$Y49&lt;&gt;""),'Taarten koppelen'!F56,"")</f>
        <v/>
      </c>
      <c r="N49" s="72" t="str">
        <f>IF($AE49&lt;&gt;"",VLOOKUP($AE49,Afleveradressen!$A$8:$P$57,11,FALSE),"")</f>
        <v/>
      </c>
      <c r="O49" s="101" t="str">
        <f>IF($AE49&lt;&gt;"",VLOOKUP($AE49,Afleveradressen!$A$8:$P$57,12,FALSE),"")</f>
        <v/>
      </c>
      <c r="P49" s="72" t="str">
        <f>IF(AND('Taarten koppelen'!G56&lt;&gt;"",$Y49&lt;&gt;""),'Taarten koppelen'!G56,"")</f>
        <v/>
      </c>
      <c r="Q49" s="17" t="str">
        <f t="shared" si="0"/>
        <v/>
      </c>
      <c r="R49" s="102" t="str">
        <f>IF($AE49&lt;&gt;"",VLOOKUP($AE49,Afleveradressen!$A$8:$P$57,8,FALSE),"")</f>
        <v/>
      </c>
      <c r="S49" s="105" t="str">
        <f>IF($AE49&lt;&gt;"",VLOOKUP($AE49,Afleveradressen!$A$8:$P$57,14,FALSE),"")</f>
        <v/>
      </c>
      <c r="T49" s="103" t="str">
        <f>IF(S49&lt;&gt;"",VLOOKUP($S49,stamgegevens!$B$5:$E$15,3,FALSE),"")</f>
        <v/>
      </c>
      <c r="U49" s="103" t="str">
        <f>IF(T49&lt;&gt;"",VLOOKUP($S49,stamgegevens!$B$5:$E$15,4,FALSE),"")</f>
        <v/>
      </c>
      <c r="V49" s="17"/>
      <c r="W49" s="17"/>
      <c r="X49" s="17" t="str">
        <f>IF(Y49="","",VLOOKUP(Y49,stamgegevens!$C$23:$H$52,6,FALSE))</f>
        <v/>
      </c>
      <c r="Y49" s="104" t="str">
        <f>IF('Taarten koppelen'!$J56&lt;&gt;"",'Taarten koppelen'!$J$4,"")</f>
        <v/>
      </c>
      <c r="Z49" s="17" t="str">
        <f>IF('Taarten koppelen'!J56&lt;&gt;"",'Taarten koppelen'!J56,"")</f>
        <v/>
      </c>
      <c r="AE49" s="1" t="str">
        <f t="shared" si="1"/>
        <v/>
      </c>
    </row>
    <row r="50" spans="4:31" x14ac:dyDescent="0.2">
      <c r="D50" s="100" t="str">
        <f>IF($AE50&lt;&gt;"",VLOOKUP($AE50,Afleveradressen!$A$8:$P$57,15,FALSE),"")</f>
        <v/>
      </c>
      <c r="E50" s="17"/>
      <c r="F50" s="17" t="str">
        <f>IF(AE50&lt;&gt;"",Bestelformulier!$F$44,"")</f>
        <v/>
      </c>
      <c r="G50" s="104"/>
      <c r="H50" s="100" t="str">
        <f>IF($AE50&lt;&gt;"",VLOOKUP($AE50,Afleveradressen!$A$8:$P$57,4,FALSE),"")</f>
        <v/>
      </c>
      <c r="I50" s="101" t="str">
        <f>IF($AE50&lt;&gt;"",VLOOKUP($AE50,Afleveradressen!$A$8:$P$57,5,FALSE),"")</f>
        <v/>
      </c>
      <c r="J50" s="101" t="str">
        <f>IF($AE50&lt;&gt;"",VLOOKUP($AE50,Afleveradressen!$A$8:$P$57,6,FALSE),"")</f>
        <v/>
      </c>
      <c r="K50" s="102" t="str">
        <f>IF($AE50&lt;&gt;"",VLOOKUP($AE50,Afleveradressen!$A$8:$P$57,7,FALSE),"")</f>
        <v/>
      </c>
      <c r="L50" s="72" t="str">
        <f>IF(AND('Taarten koppelen'!E57&lt;&gt;"",$Y50&lt;&gt;""),'Taarten koppelen'!E57,"")</f>
        <v/>
      </c>
      <c r="M50" s="72" t="str">
        <f>IF(AND('Taarten koppelen'!F57&lt;&gt;"",$Y50&lt;&gt;""),'Taarten koppelen'!F57,"")</f>
        <v/>
      </c>
      <c r="N50" s="72" t="str">
        <f>IF($AE50&lt;&gt;"",VLOOKUP($AE50,Afleveradressen!$A$8:$P$57,11,FALSE),"")</f>
        <v/>
      </c>
      <c r="O50" s="101" t="str">
        <f>IF($AE50&lt;&gt;"",VLOOKUP($AE50,Afleveradressen!$A$8:$P$57,12,FALSE),"")</f>
        <v/>
      </c>
      <c r="P50" s="72" t="str">
        <f>IF(AND('Taarten koppelen'!G57&lt;&gt;"",$Y50&lt;&gt;""),'Taarten koppelen'!G57,"")</f>
        <v/>
      </c>
      <c r="Q50" s="17" t="str">
        <f t="shared" si="0"/>
        <v/>
      </c>
      <c r="R50" s="102" t="str">
        <f>IF($AE50&lt;&gt;"",VLOOKUP($AE50,Afleveradressen!$A$8:$P$57,8,FALSE),"")</f>
        <v/>
      </c>
      <c r="S50" s="105" t="str">
        <f>IF($AE50&lt;&gt;"",VLOOKUP($AE50,Afleveradressen!$A$8:$P$57,14,FALSE),"")</f>
        <v/>
      </c>
      <c r="T50" s="103" t="str">
        <f>IF(S50&lt;&gt;"",VLOOKUP($S50,stamgegevens!$B$5:$E$15,3,FALSE),"")</f>
        <v/>
      </c>
      <c r="U50" s="103" t="str">
        <f>IF(T50&lt;&gt;"",VLOOKUP($S50,stamgegevens!$B$5:$E$15,4,FALSE),"")</f>
        <v/>
      </c>
      <c r="V50" s="17"/>
      <c r="W50" s="17"/>
      <c r="X50" s="17" t="str">
        <f>IF(Y50="","",VLOOKUP(Y50,stamgegevens!$C$23:$H$52,6,FALSE))</f>
        <v/>
      </c>
      <c r="Y50" s="104" t="str">
        <f>IF('Taarten koppelen'!$J57&lt;&gt;"",'Taarten koppelen'!$J$4,"")</f>
        <v/>
      </c>
      <c r="Z50" s="17" t="str">
        <f>IF('Taarten koppelen'!J57&lt;&gt;"",'Taarten koppelen'!J57,"")</f>
        <v/>
      </c>
      <c r="AE50" s="1" t="str">
        <f t="shared" si="1"/>
        <v/>
      </c>
    </row>
    <row r="51" spans="4:31" x14ac:dyDescent="0.2">
      <c r="D51" s="100" t="str">
        <f>IF($AE51&lt;&gt;"",VLOOKUP($AE51,Afleveradressen!$A$8:$P$57,15,FALSE),"")</f>
        <v/>
      </c>
      <c r="E51" s="17"/>
      <c r="F51" s="17" t="str">
        <f>IF(AE51&lt;&gt;"",Bestelformulier!$F$44,"")</f>
        <v/>
      </c>
      <c r="G51" s="104"/>
      <c r="H51" s="100" t="str">
        <f>IF($AE51&lt;&gt;"",VLOOKUP($AE51,Afleveradressen!$A$8:$P$57,4,FALSE),"")</f>
        <v/>
      </c>
      <c r="I51" s="101" t="str">
        <f>IF($AE51&lt;&gt;"",VLOOKUP($AE51,Afleveradressen!$A$8:$P$57,5,FALSE),"")</f>
        <v/>
      </c>
      <c r="J51" s="101" t="str">
        <f>IF($AE51&lt;&gt;"",VLOOKUP($AE51,Afleveradressen!$A$8:$P$57,6,FALSE),"")</f>
        <v/>
      </c>
      <c r="K51" s="102" t="str">
        <f>IF($AE51&lt;&gt;"",VLOOKUP($AE51,Afleveradressen!$A$8:$P$57,7,FALSE),"")</f>
        <v/>
      </c>
      <c r="L51" s="72" t="str">
        <f>IF(AND('Taarten koppelen'!E58&lt;&gt;"",$Y51&lt;&gt;""),'Taarten koppelen'!E58,"")</f>
        <v/>
      </c>
      <c r="M51" s="72" t="str">
        <f>IF(AND('Taarten koppelen'!F58&lt;&gt;"",$Y51&lt;&gt;""),'Taarten koppelen'!F58,"")</f>
        <v/>
      </c>
      <c r="N51" s="72" t="str">
        <f>IF($AE51&lt;&gt;"",VLOOKUP($AE51,Afleveradressen!$A$8:$P$57,11,FALSE),"")</f>
        <v/>
      </c>
      <c r="O51" s="101" t="str">
        <f>IF($AE51&lt;&gt;"",VLOOKUP($AE51,Afleveradressen!$A$8:$P$57,12,FALSE),"")</f>
        <v/>
      </c>
      <c r="P51" s="72" t="str">
        <f>IF(AND('Taarten koppelen'!G58&lt;&gt;"",$Y51&lt;&gt;""),'Taarten koppelen'!G58,"")</f>
        <v/>
      </c>
      <c r="Q51" s="17" t="str">
        <f t="shared" si="0"/>
        <v/>
      </c>
      <c r="R51" s="102" t="str">
        <f>IF($AE51&lt;&gt;"",VLOOKUP($AE51,Afleveradressen!$A$8:$P$57,8,FALSE),"")</f>
        <v/>
      </c>
      <c r="S51" s="105" t="str">
        <f>IF($AE51&lt;&gt;"",VLOOKUP($AE51,Afleveradressen!$A$8:$P$57,14,FALSE),"")</f>
        <v/>
      </c>
      <c r="T51" s="103" t="str">
        <f>IF(S51&lt;&gt;"",VLOOKUP($S51,stamgegevens!$B$5:$E$15,3,FALSE),"")</f>
        <v/>
      </c>
      <c r="U51" s="103" t="str">
        <f>IF(T51&lt;&gt;"",VLOOKUP($S51,stamgegevens!$B$5:$E$15,4,FALSE),"")</f>
        <v/>
      </c>
      <c r="V51" s="17"/>
      <c r="W51" s="17"/>
      <c r="X51" s="17" t="str">
        <f>IF(Y51="","",VLOOKUP(Y51,stamgegevens!$C$23:$H$52,6,FALSE))</f>
        <v/>
      </c>
      <c r="Y51" s="104" t="str">
        <f>IF('Taarten koppelen'!$J58&lt;&gt;"",'Taarten koppelen'!$J$4,"")</f>
        <v/>
      </c>
      <c r="Z51" s="17" t="str">
        <f>IF('Taarten koppelen'!J58&lt;&gt;"",'Taarten koppelen'!J58,"")</f>
        <v/>
      </c>
      <c r="AE51" s="1" t="str">
        <f t="shared" si="1"/>
        <v/>
      </c>
    </row>
    <row r="52" spans="4:31" x14ac:dyDescent="0.2">
      <c r="D52" s="100" t="str">
        <f>IF($AE52&lt;&gt;"",VLOOKUP($AE52,Afleveradressen!$A$8:$P$57,15,FALSE),"")</f>
        <v/>
      </c>
      <c r="E52" s="17"/>
      <c r="F52" s="17" t="str">
        <f>IF(AE52&lt;&gt;"",Bestelformulier!$F$44,"")</f>
        <v/>
      </c>
      <c r="G52" s="104"/>
      <c r="H52" s="100" t="str">
        <f>IF($AE52&lt;&gt;"",VLOOKUP($AE52,Afleveradressen!$A$8:$P$57,4,FALSE),"")</f>
        <v/>
      </c>
      <c r="I52" s="101" t="str">
        <f>IF($AE52&lt;&gt;"",VLOOKUP($AE52,Afleveradressen!$A$8:$P$57,5,FALSE),"")</f>
        <v/>
      </c>
      <c r="J52" s="101" t="str">
        <f>IF($AE52&lt;&gt;"",VLOOKUP($AE52,Afleveradressen!$A$8:$P$57,6,FALSE),"")</f>
        <v/>
      </c>
      <c r="K52" s="102" t="str">
        <f>IF($AE52&lt;&gt;"",VLOOKUP($AE52,Afleveradressen!$A$8:$P$57,7,FALSE),"")</f>
        <v/>
      </c>
      <c r="L52" s="72" t="str">
        <f>IF(AND('Taarten koppelen'!E59&lt;&gt;"",$Y52&lt;&gt;""),'Taarten koppelen'!E59,"")</f>
        <v/>
      </c>
      <c r="M52" s="72" t="str">
        <f>IF(AND('Taarten koppelen'!F59&lt;&gt;"",$Y52&lt;&gt;""),'Taarten koppelen'!F59,"")</f>
        <v/>
      </c>
      <c r="N52" s="72" t="str">
        <f>IF($AE52&lt;&gt;"",VLOOKUP($AE52,Afleveradressen!$A$8:$P$57,11,FALSE),"")</f>
        <v/>
      </c>
      <c r="O52" s="101" t="str">
        <f>IF($AE52&lt;&gt;"",VLOOKUP($AE52,Afleveradressen!$A$8:$P$57,12,FALSE),"")</f>
        <v/>
      </c>
      <c r="P52" s="72" t="str">
        <f>IF(AND('Taarten koppelen'!G59&lt;&gt;"",$Y52&lt;&gt;""),'Taarten koppelen'!G59,"")</f>
        <v/>
      </c>
      <c r="Q52" s="17" t="str">
        <f t="shared" si="0"/>
        <v/>
      </c>
      <c r="R52" s="102" t="str">
        <f>IF($AE52&lt;&gt;"",VLOOKUP($AE52,Afleveradressen!$A$8:$P$57,8,FALSE),"")</f>
        <v/>
      </c>
      <c r="S52" s="105" t="str">
        <f>IF($AE52&lt;&gt;"",VLOOKUP($AE52,Afleveradressen!$A$8:$P$57,14,FALSE),"")</f>
        <v/>
      </c>
      <c r="T52" s="103" t="str">
        <f>IF(S52&lt;&gt;"",VLOOKUP($S52,stamgegevens!$B$5:$E$15,3,FALSE),"")</f>
        <v/>
      </c>
      <c r="U52" s="103" t="str">
        <f>IF(T52&lt;&gt;"",VLOOKUP($S52,stamgegevens!$B$5:$E$15,4,FALSE),"")</f>
        <v/>
      </c>
      <c r="V52" s="17"/>
      <c r="W52" s="17"/>
      <c r="X52" s="17" t="str">
        <f>IF(Y52="","",VLOOKUP(Y52,stamgegevens!$C$23:$H$52,6,FALSE))</f>
        <v/>
      </c>
      <c r="Y52" s="104" t="str">
        <f>IF('Taarten koppelen'!$J59&lt;&gt;"",'Taarten koppelen'!$J$4,"")</f>
        <v/>
      </c>
      <c r="Z52" s="17" t="str">
        <f>IF('Taarten koppelen'!J59&lt;&gt;"",'Taarten koppelen'!J59,"")</f>
        <v/>
      </c>
      <c r="AE52" s="1" t="str">
        <f t="shared" si="1"/>
        <v/>
      </c>
    </row>
    <row r="53" spans="4:31" x14ac:dyDescent="0.2">
      <c r="D53" s="100" t="str">
        <f>IF($AE53&lt;&gt;"",VLOOKUP($AE53,Afleveradressen!$A$8:$P$57,15,FALSE),"")</f>
        <v/>
      </c>
      <c r="E53" s="17"/>
      <c r="F53" s="17" t="str">
        <f>IF(AE53&lt;&gt;"",Bestelformulier!$F$44,"")</f>
        <v/>
      </c>
      <c r="G53" s="104"/>
      <c r="H53" s="100" t="str">
        <f>IF($AE53&lt;&gt;"",VLOOKUP($AE53,Afleveradressen!$A$8:$P$57,4,FALSE),"")</f>
        <v/>
      </c>
      <c r="I53" s="101" t="str">
        <f>IF($AE53&lt;&gt;"",VLOOKUP($AE53,Afleveradressen!$A$8:$P$57,5,FALSE),"")</f>
        <v/>
      </c>
      <c r="J53" s="101" t="str">
        <f>IF($AE53&lt;&gt;"",VLOOKUP($AE53,Afleveradressen!$A$8:$P$57,6,FALSE),"")</f>
        <v/>
      </c>
      <c r="K53" s="102" t="str">
        <f>IF($AE53&lt;&gt;"",VLOOKUP($AE53,Afleveradressen!$A$8:$P$57,7,FALSE),"")</f>
        <v/>
      </c>
      <c r="L53" s="72" t="str">
        <f>IF(AND('Taarten koppelen'!E60&lt;&gt;"",$Y53&lt;&gt;""),'Taarten koppelen'!E60,"")</f>
        <v/>
      </c>
      <c r="M53" s="72" t="str">
        <f>IF(AND('Taarten koppelen'!F60&lt;&gt;"",$Y53&lt;&gt;""),'Taarten koppelen'!F60,"")</f>
        <v/>
      </c>
      <c r="N53" s="72" t="str">
        <f>IF($AE53&lt;&gt;"",VLOOKUP($AE53,Afleveradressen!$A$8:$P$57,11,FALSE),"")</f>
        <v/>
      </c>
      <c r="O53" s="101" t="str">
        <f>IF($AE53&lt;&gt;"",VLOOKUP($AE53,Afleveradressen!$A$8:$P$57,12,FALSE),"")</f>
        <v/>
      </c>
      <c r="P53" s="72" t="str">
        <f>IF(AND('Taarten koppelen'!G60&lt;&gt;"",$Y53&lt;&gt;""),'Taarten koppelen'!G60,"")</f>
        <v/>
      </c>
      <c r="Q53" s="17" t="str">
        <f t="shared" si="0"/>
        <v/>
      </c>
      <c r="R53" s="102" t="str">
        <f>IF($AE53&lt;&gt;"",VLOOKUP($AE53,Afleveradressen!$A$8:$P$57,8,FALSE),"")</f>
        <v/>
      </c>
      <c r="S53" s="105" t="str">
        <f>IF($AE53&lt;&gt;"",VLOOKUP($AE53,Afleveradressen!$A$8:$P$57,14,FALSE),"")</f>
        <v/>
      </c>
      <c r="T53" s="103" t="str">
        <f>IF(S53&lt;&gt;"",VLOOKUP($S53,stamgegevens!$B$5:$E$15,3,FALSE),"")</f>
        <v/>
      </c>
      <c r="U53" s="103" t="str">
        <f>IF(T53&lt;&gt;"",VLOOKUP($S53,stamgegevens!$B$5:$E$15,4,FALSE),"")</f>
        <v/>
      </c>
      <c r="V53" s="17"/>
      <c r="W53" s="17"/>
      <c r="X53" s="17" t="str">
        <f>IF(Y53="","",VLOOKUP(Y53,stamgegevens!$C$23:$H$52,6,FALSE))</f>
        <v/>
      </c>
      <c r="Y53" s="104" t="str">
        <f>IF('Taarten koppelen'!$J60&lt;&gt;"",'Taarten koppelen'!$J$4,"")</f>
        <v/>
      </c>
      <c r="Z53" s="17" t="str">
        <f>IF('Taarten koppelen'!J60&lt;&gt;"",'Taarten koppelen'!J60,"")</f>
        <v/>
      </c>
      <c r="AE53" s="1" t="str">
        <f t="shared" si="1"/>
        <v/>
      </c>
    </row>
    <row r="54" spans="4:31" x14ac:dyDescent="0.2">
      <c r="D54" s="100" t="str">
        <f>IF($AE54&lt;&gt;"",VLOOKUP($AE54,Afleveradressen!$A$8:$P$57,15,FALSE),"")</f>
        <v/>
      </c>
      <c r="E54" s="17"/>
      <c r="F54" s="17" t="str">
        <f>IF(AE54&lt;&gt;"",Bestelformulier!$F$44,"")</f>
        <v/>
      </c>
      <c r="G54" s="104"/>
      <c r="H54" s="100" t="str">
        <f>IF($AE54&lt;&gt;"",VLOOKUP($AE54,Afleveradressen!$A$8:$P$57,4,FALSE),"")</f>
        <v/>
      </c>
      <c r="I54" s="101" t="str">
        <f>IF($AE54&lt;&gt;"",VLOOKUP($AE54,Afleveradressen!$A$8:$P$57,5,FALSE),"")</f>
        <v/>
      </c>
      <c r="J54" s="101" t="str">
        <f>IF($AE54&lt;&gt;"",VLOOKUP($AE54,Afleveradressen!$A$8:$P$57,6,FALSE),"")</f>
        <v/>
      </c>
      <c r="K54" s="102" t="str">
        <f>IF($AE54&lt;&gt;"",VLOOKUP($AE54,Afleveradressen!$A$8:$P$57,7,FALSE),"")</f>
        <v/>
      </c>
      <c r="L54" s="72" t="str">
        <f>IF(AND('Taarten koppelen'!E61&lt;&gt;"",$Y54&lt;&gt;""),'Taarten koppelen'!E61,"")</f>
        <v/>
      </c>
      <c r="M54" s="72" t="str">
        <f>IF(AND('Taarten koppelen'!F61&lt;&gt;"",$Y54&lt;&gt;""),'Taarten koppelen'!F61,"")</f>
        <v/>
      </c>
      <c r="N54" s="72" t="str">
        <f>IF($AE54&lt;&gt;"",VLOOKUP($AE54,Afleveradressen!$A$8:$P$57,11,FALSE),"")</f>
        <v/>
      </c>
      <c r="O54" s="101" t="str">
        <f>IF($AE54&lt;&gt;"",VLOOKUP($AE54,Afleveradressen!$A$8:$P$57,12,FALSE),"")</f>
        <v/>
      </c>
      <c r="P54" s="72" t="str">
        <f>IF(AND('Taarten koppelen'!G61&lt;&gt;"",$Y54&lt;&gt;""),'Taarten koppelen'!G61,"")</f>
        <v/>
      </c>
      <c r="Q54" s="17" t="str">
        <f t="shared" si="0"/>
        <v/>
      </c>
      <c r="R54" s="102" t="str">
        <f>IF($AE54&lt;&gt;"",VLOOKUP($AE54,Afleveradressen!$A$8:$P$57,8,FALSE),"")</f>
        <v/>
      </c>
      <c r="S54" s="105" t="str">
        <f>IF($AE54&lt;&gt;"",VLOOKUP($AE54,Afleveradressen!$A$8:$P$57,14,FALSE),"")</f>
        <v/>
      </c>
      <c r="T54" s="103" t="str">
        <f>IF(S54&lt;&gt;"",VLOOKUP($S54,stamgegevens!$B$5:$E$15,3,FALSE),"")</f>
        <v/>
      </c>
      <c r="U54" s="103" t="str">
        <f>IF(T54&lt;&gt;"",VLOOKUP($S54,stamgegevens!$B$5:$E$15,4,FALSE),"")</f>
        <v/>
      </c>
      <c r="V54" s="17"/>
      <c r="W54" s="17"/>
      <c r="X54" s="17" t="str">
        <f>IF(Y54="","",VLOOKUP(Y54,stamgegevens!$C$23:$H$52,6,FALSE))</f>
        <v/>
      </c>
      <c r="Y54" s="104" t="str">
        <f>IF('Taarten koppelen'!$J61&lt;&gt;"",'Taarten koppelen'!$J$4,"")</f>
        <v/>
      </c>
      <c r="Z54" s="17" t="str">
        <f>IF('Taarten koppelen'!J61&lt;&gt;"",'Taarten koppelen'!J61,"")</f>
        <v/>
      </c>
      <c r="AE54" s="1" t="str">
        <f t="shared" si="1"/>
        <v/>
      </c>
    </row>
    <row r="55" spans="4:31" x14ac:dyDescent="0.2">
      <c r="D55" s="100" t="str">
        <f>IF($AE55&lt;&gt;"",VLOOKUP($AE55,Afleveradressen!$A$8:$P$57,15,FALSE),"")</f>
        <v/>
      </c>
      <c r="E55" s="17"/>
      <c r="F55" s="17" t="str">
        <f>IF(AE55&lt;&gt;"",Bestelformulier!$F$44,"")</f>
        <v/>
      </c>
      <c r="G55" s="104"/>
      <c r="H55" s="100" t="str">
        <f>IF($AE55&lt;&gt;"",VLOOKUP($AE55,Afleveradressen!$A$8:$P$57,4,FALSE),"")</f>
        <v/>
      </c>
      <c r="I55" s="101" t="str">
        <f>IF($AE55&lt;&gt;"",VLOOKUP($AE55,Afleveradressen!$A$8:$P$57,5,FALSE),"")</f>
        <v/>
      </c>
      <c r="J55" s="101" t="str">
        <f>IF($AE55&lt;&gt;"",VLOOKUP($AE55,Afleveradressen!$A$8:$P$57,6,FALSE),"")</f>
        <v/>
      </c>
      <c r="K55" s="102" t="str">
        <f>IF($AE55&lt;&gt;"",VLOOKUP($AE55,Afleveradressen!$A$8:$P$57,7,FALSE),"")</f>
        <v/>
      </c>
      <c r="L55" s="72" t="str">
        <f>IF(AND('Taarten koppelen'!E62&lt;&gt;"",$Y55&lt;&gt;""),'Taarten koppelen'!E62,"")</f>
        <v/>
      </c>
      <c r="M55" s="72" t="str">
        <f>IF(AND('Taarten koppelen'!F62&lt;&gt;"",$Y55&lt;&gt;""),'Taarten koppelen'!F62,"")</f>
        <v/>
      </c>
      <c r="N55" s="72" t="str">
        <f>IF($AE55&lt;&gt;"",VLOOKUP($AE55,Afleveradressen!$A$8:$P$57,11,FALSE),"")</f>
        <v/>
      </c>
      <c r="O55" s="101" t="str">
        <f>IF($AE55&lt;&gt;"",VLOOKUP($AE55,Afleveradressen!$A$8:$P$57,12,FALSE),"")</f>
        <v/>
      </c>
      <c r="P55" s="72" t="str">
        <f>IF(AND('Taarten koppelen'!G62&lt;&gt;"",$Y55&lt;&gt;""),'Taarten koppelen'!G62,"")</f>
        <v/>
      </c>
      <c r="Q55" s="17" t="str">
        <f t="shared" si="0"/>
        <v/>
      </c>
      <c r="R55" s="102" t="str">
        <f>IF($AE55&lt;&gt;"",VLOOKUP($AE55,Afleveradressen!$A$8:$P$57,8,FALSE),"")</f>
        <v/>
      </c>
      <c r="S55" s="105" t="str">
        <f>IF($AE55&lt;&gt;"",VLOOKUP($AE55,Afleveradressen!$A$8:$P$57,14,FALSE),"")</f>
        <v/>
      </c>
      <c r="T55" s="103" t="str">
        <f>IF(S55&lt;&gt;"",VLOOKUP($S55,stamgegevens!$B$5:$E$15,3,FALSE),"")</f>
        <v/>
      </c>
      <c r="U55" s="103" t="str">
        <f>IF(T55&lt;&gt;"",VLOOKUP($S55,stamgegevens!$B$5:$E$15,4,FALSE),"")</f>
        <v/>
      </c>
      <c r="V55" s="17"/>
      <c r="W55" s="17"/>
      <c r="X55" s="17" t="str">
        <f>IF(Y55="","",VLOOKUP(Y55,stamgegevens!$C$23:$H$52,6,FALSE))</f>
        <v/>
      </c>
      <c r="Y55" s="104" t="str">
        <f>IF('Taarten koppelen'!$J62&lt;&gt;"",'Taarten koppelen'!$J$4,"")</f>
        <v/>
      </c>
      <c r="Z55" s="17" t="str">
        <f>IF('Taarten koppelen'!J62&lt;&gt;"",'Taarten koppelen'!J62,"")</f>
        <v/>
      </c>
      <c r="AE55" s="1" t="str">
        <f t="shared" si="1"/>
        <v/>
      </c>
    </row>
    <row r="56" spans="4:31" x14ac:dyDescent="0.2">
      <c r="D56" s="100" t="str">
        <f>IF($AE56&lt;&gt;"",VLOOKUP($AE56,Afleveradressen!$A$8:$P$57,15,FALSE),"")</f>
        <v/>
      </c>
      <c r="E56" s="17"/>
      <c r="F56" s="17" t="str">
        <f>IF(AE56&lt;&gt;"",Bestelformulier!$F$44,"")</f>
        <v/>
      </c>
      <c r="G56" s="104"/>
      <c r="H56" s="100" t="str">
        <f>IF($AE56&lt;&gt;"",VLOOKUP($AE56,Afleveradressen!$A$8:$P$57,4,FALSE),"")</f>
        <v/>
      </c>
      <c r="I56" s="101" t="str">
        <f>IF($AE56&lt;&gt;"",VLOOKUP($AE56,Afleveradressen!$A$8:$P$57,5,FALSE),"")</f>
        <v/>
      </c>
      <c r="J56" s="101" t="str">
        <f>IF($AE56&lt;&gt;"",VLOOKUP($AE56,Afleveradressen!$A$8:$P$57,6,FALSE),"")</f>
        <v/>
      </c>
      <c r="K56" s="102" t="str">
        <f>IF($AE56&lt;&gt;"",VLOOKUP($AE56,Afleveradressen!$A$8:$P$57,7,FALSE),"")</f>
        <v/>
      </c>
      <c r="L56" s="72" t="str">
        <f>IF(AND('Taarten koppelen'!E63&lt;&gt;"",$Y56&lt;&gt;""),'Taarten koppelen'!E63,"")</f>
        <v/>
      </c>
      <c r="M56" s="72" t="str">
        <f>IF(AND('Taarten koppelen'!F63&lt;&gt;"",$Y56&lt;&gt;""),'Taarten koppelen'!F63,"")</f>
        <v/>
      </c>
      <c r="N56" s="72" t="str">
        <f>IF($AE56&lt;&gt;"",VLOOKUP($AE56,Afleveradressen!$A$8:$P$57,11,FALSE),"")</f>
        <v/>
      </c>
      <c r="O56" s="101" t="str">
        <f>IF($AE56&lt;&gt;"",VLOOKUP($AE56,Afleveradressen!$A$8:$P$57,12,FALSE),"")</f>
        <v/>
      </c>
      <c r="P56" s="72" t="str">
        <f>IF(AND('Taarten koppelen'!G63&lt;&gt;"",$Y56&lt;&gt;""),'Taarten koppelen'!G63,"")</f>
        <v/>
      </c>
      <c r="Q56" s="17" t="str">
        <f t="shared" si="0"/>
        <v/>
      </c>
      <c r="R56" s="102" t="str">
        <f>IF($AE56&lt;&gt;"",VLOOKUP($AE56,Afleveradressen!$A$8:$P$57,8,FALSE),"")</f>
        <v/>
      </c>
      <c r="S56" s="105" t="str">
        <f>IF($AE56&lt;&gt;"",VLOOKUP($AE56,Afleveradressen!$A$8:$P$57,14,FALSE),"")</f>
        <v/>
      </c>
      <c r="T56" s="103" t="str">
        <f>IF(S56&lt;&gt;"",VLOOKUP($S56,stamgegevens!$B$5:$E$15,3,FALSE),"")</f>
        <v/>
      </c>
      <c r="U56" s="103" t="str">
        <f>IF(T56&lt;&gt;"",VLOOKUP($S56,stamgegevens!$B$5:$E$15,4,FALSE),"")</f>
        <v/>
      </c>
      <c r="V56" s="17"/>
      <c r="W56" s="17"/>
      <c r="X56" s="17" t="str">
        <f>IF(Y56="","",VLOOKUP(Y56,stamgegevens!$C$23:$H$52,6,FALSE))</f>
        <v/>
      </c>
      <c r="Y56" s="104" t="str">
        <f>IF('Taarten koppelen'!$J63&lt;&gt;"",'Taarten koppelen'!$J$4,"")</f>
        <v/>
      </c>
      <c r="Z56" s="17" t="str">
        <f>IF('Taarten koppelen'!J63&lt;&gt;"",'Taarten koppelen'!J63,"")</f>
        <v/>
      </c>
      <c r="AE56" s="1" t="str">
        <f t="shared" si="1"/>
        <v/>
      </c>
    </row>
    <row r="57" spans="4:31" x14ac:dyDescent="0.2">
      <c r="D57" s="100" t="str">
        <f>IF($AE57&lt;&gt;"",VLOOKUP($AE57,Afleveradressen!$A$8:$P$57,15,FALSE),"")</f>
        <v/>
      </c>
      <c r="E57" s="17"/>
      <c r="F57" s="17" t="str">
        <f>IF(AE57&lt;&gt;"",Bestelformulier!$F$44,"")</f>
        <v/>
      </c>
      <c r="G57" s="104"/>
      <c r="H57" s="100" t="str">
        <f>IF($AE57&lt;&gt;"",VLOOKUP($AE57,Afleveradressen!$A$8:$P$57,4,FALSE),"")</f>
        <v/>
      </c>
      <c r="I57" s="101" t="str">
        <f>IF($AE57&lt;&gt;"",VLOOKUP($AE57,Afleveradressen!$A$8:$P$57,5,FALSE),"")</f>
        <v/>
      </c>
      <c r="J57" s="101" t="str">
        <f>IF($AE57&lt;&gt;"",VLOOKUP($AE57,Afleveradressen!$A$8:$P$57,6,FALSE),"")</f>
        <v/>
      </c>
      <c r="K57" s="102" t="str">
        <f>IF($AE57&lt;&gt;"",VLOOKUP($AE57,Afleveradressen!$A$8:$P$57,7,FALSE),"")</f>
        <v/>
      </c>
      <c r="L57" s="72" t="str">
        <f>IF(AND('Taarten koppelen'!E14&lt;&gt;"",$Y57&lt;&gt;""),'Taarten koppelen'!E14,"")</f>
        <v/>
      </c>
      <c r="M57" s="72" t="str">
        <f>IF(AND('Taarten koppelen'!F14&lt;&gt;"",$Y57&lt;&gt;""),'Taarten koppelen'!F14,"")</f>
        <v/>
      </c>
      <c r="N57" s="72" t="str">
        <f>IF($AE57&lt;&gt;"",VLOOKUP($AE57,Afleveradressen!$A$8:$P$57,11,FALSE),"")</f>
        <v/>
      </c>
      <c r="O57" s="101" t="str">
        <f>IF($AE57&lt;&gt;"",VLOOKUP($AE57,Afleveradressen!$A$8:$P$57,12,FALSE),"")</f>
        <v/>
      </c>
      <c r="P57" s="72" t="str">
        <f>IF(AND('Taarten koppelen'!G14&lt;&gt;"",$Y57&lt;&gt;""),'Taarten koppelen'!G14,"")</f>
        <v/>
      </c>
      <c r="Q57" s="17" t="str">
        <f t="shared" si="0"/>
        <v/>
      </c>
      <c r="R57" s="102" t="str">
        <f>IF($AE57&lt;&gt;"",VLOOKUP($AE57,Afleveradressen!$A$8:$P$57,8,FALSE),"")</f>
        <v/>
      </c>
      <c r="S57" s="105" t="str">
        <f>IF($AE57&lt;&gt;"",VLOOKUP($AE57,Afleveradressen!$A$8:$P$57,14,FALSE),"")</f>
        <v/>
      </c>
      <c r="T57" s="103" t="str">
        <f>IF(S57&lt;&gt;"",VLOOKUP($S57,stamgegevens!$B$5:$E$15,3,FALSE),"")</f>
        <v/>
      </c>
      <c r="U57" s="103" t="str">
        <f>IF(T57&lt;&gt;"",VLOOKUP($S57,stamgegevens!$B$5:$E$15,4,FALSE),"")</f>
        <v/>
      </c>
      <c r="V57" s="17"/>
      <c r="W57" s="17"/>
      <c r="X57" s="17" t="str">
        <f>IF(Y57="","",VLOOKUP(Y57,stamgegevens!$C$23:$H$52,6,FALSE))</f>
        <v/>
      </c>
      <c r="Y57" s="104" t="str">
        <f>IF('Taarten koppelen'!$K14&lt;&gt;0,'Taarten koppelen'!$K$4,"")</f>
        <v/>
      </c>
      <c r="Z57" s="17" t="str">
        <f>IF('Taarten koppelen'!K14&lt;&gt;0,'Taarten koppelen'!K14,"")</f>
        <v/>
      </c>
      <c r="AE57" s="1" t="str">
        <f t="shared" si="1"/>
        <v/>
      </c>
    </row>
    <row r="58" spans="4:31" x14ac:dyDescent="0.2">
      <c r="D58" s="100" t="str">
        <f>IF($AE58&lt;&gt;"",VLOOKUP($AE58,Afleveradressen!$A$8:$P$57,15,FALSE),"")</f>
        <v/>
      </c>
      <c r="E58" s="17"/>
      <c r="F58" s="17" t="str">
        <f>IF(AE58&lt;&gt;"",Bestelformulier!$F$44,"")</f>
        <v/>
      </c>
      <c r="G58" s="104"/>
      <c r="H58" s="100" t="str">
        <f>IF($AE58&lt;&gt;"",VLOOKUP($AE58,Afleveradressen!$A$8:$P$57,4,FALSE),"")</f>
        <v/>
      </c>
      <c r="I58" s="101" t="str">
        <f>IF($AE58&lt;&gt;"",VLOOKUP($AE58,Afleveradressen!$A$8:$P$57,5,FALSE),"")</f>
        <v/>
      </c>
      <c r="J58" s="101" t="str">
        <f>IF($AE58&lt;&gt;"",VLOOKUP($AE58,Afleveradressen!$A$8:$P$57,6,FALSE),"")</f>
        <v/>
      </c>
      <c r="K58" s="102" t="str">
        <f>IF($AE58&lt;&gt;"",VLOOKUP($AE58,Afleveradressen!$A$8:$P$57,7,FALSE),"")</f>
        <v/>
      </c>
      <c r="L58" s="72" t="str">
        <f>IF(AND('Taarten koppelen'!E15&lt;&gt;"",$Y58&lt;&gt;""),'Taarten koppelen'!E15,"")</f>
        <v/>
      </c>
      <c r="M58" s="72" t="str">
        <f>IF(AND('Taarten koppelen'!F15&lt;&gt;"",$Y58&lt;&gt;""),'Taarten koppelen'!F15,"")</f>
        <v/>
      </c>
      <c r="N58" s="72" t="str">
        <f>IF($AE58&lt;&gt;"",VLOOKUP($AE58,Afleveradressen!$A$8:$P$57,11,FALSE),"")</f>
        <v/>
      </c>
      <c r="O58" s="101" t="str">
        <f>IF($AE58&lt;&gt;"",VLOOKUP($AE58,Afleveradressen!$A$8:$P$57,12,FALSE),"")</f>
        <v/>
      </c>
      <c r="P58" s="72" t="str">
        <f>IF(AND('Taarten koppelen'!G15&lt;&gt;"",$Y58&lt;&gt;""),'Taarten koppelen'!G15,"")</f>
        <v/>
      </c>
      <c r="Q58" s="17" t="str">
        <f t="shared" si="0"/>
        <v/>
      </c>
      <c r="R58" s="102" t="str">
        <f>IF($AE58&lt;&gt;"",VLOOKUP($AE58,Afleveradressen!$A$8:$P$57,8,FALSE),"")</f>
        <v/>
      </c>
      <c r="S58" s="105" t="str">
        <f>IF($AE58&lt;&gt;"",VLOOKUP($AE58,Afleveradressen!$A$8:$P$57,14,FALSE),"")</f>
        <v/>
      </c>
      <c r="T58" s="103" t="str">
        <f>IF(S58&lt;&gt;"",VLOOKUP($S58,stamgegevens!$B$5:$E$15,3,FALSE),"")</f>
        <v/>
      </c>
      <c r="U58" s="103" t="str">
        <f>IF(T58&lt;&gt;"",VLOOKUP($S58,stamgegevens!$B$5:$E$15,4,FALSE),"")</f>
        <v/>
      </c>
      <c r="V58" s="17"/>
      <c r="W58" s="17"/>
      <c r="X58" s="17" t="str">
        <f>IF(Y58="","",VLOOKUP(Y58,stamgegevens!$C$23:$H$52,6,FALSE))</f>
        <v/>
      </c>
      <c r="Y58" s="104" t="str">
        <f>IF('Taarten koppelen'!$K15&lt;&gt;"",'Taarten koppelen'!$K$4,"")</f>
        <v/>
      </c>
      <c r="Z58" s="17" t="str">
        <f>IF('Taarten koppelen'!K15&lt;&gt;"",'Taarten koppelen'!K15,"")</f>
        <v/>
      </c>
      <c r="AE58" s="1" t="str">
        <f t="shared" si="1"/>
        <v/>
      </c>
    </row>
    <row r="59" spans="4:31" x14ac:dyDescent="0.2">
      <c r="D59" s="100" t="str">
        <f>IF($AE59&lt;&gt;"",VLOOKUP($AE59,Afleveradressen!$A$8:$P$57,15,FALSE),"")</f>
        <v/>
      </c>
      <c r="E59" s="17"/>
      <c r="F59" s="17" t="str">
        <f>IF(AE59&lt;&gt;"",Bestelformulier!$F$44,"")</f>
        <v/>
      </c>
      <c r="G59" s="104"/>
      <c r="H59" s="100" t="str">
        <f>IF($AE59&lt;&gt;"",VLOOKUP($AE59,Afleveradressen!$A$8:$P$57,4,FALSE),"")</f>
        <v/>
      </c>
      <c r="I59" s="101" t="str">
        <f>IF($AE59&lt;&gt;"",VLOOKUP($AE59,Afleveradressen!$A$8:$P$57,5,FALSE),"")</f>
        <v/>
      </c>
      <c r="J59" s="101" t="str">
        <f>IF($AE59&lt;&gt;"",VLOOKUP($AE59,Afleveradressen!$A$8:$P$57,6,FALSE),"")</f>
        <v/>
      </c>
      <c r="K59" s="102" t="str">
        <f>IF($AE59&lt;&gt;"",VLOOKUP($AE59,Afleveradressen!$A$8:$P$57,7,FALSE),"")</f>
        <v/>
      </c>
      <c r="L59" s="72" t="str">
        <f>IF(AND('Taarten koppelen'!E16&lt;&gt;"",$Y59&lt;&gt;""),'Taarten koppelen'!E16,"")</f>
        <v/>
      </c>
      <c r="M59" s="72" t="str">
        <f>IF(AND('Taarten koppelen'!F16&lt;&gt;"",$Y59&lt;&gt;""),'Taarten koppelen'!F16,"")</f>
        <v/>
      </c>
      <c r="N59" s="72" t="str">
        <f>IF($AE59&lt;&gt;"",VLOOKUP($AE59,Afleveradressen!$A$8:$P$57,11,FALSE),"")</f>
        <v/>
      </c>
      <c r="O59" s="101" t="str">
        <f>IF($AE59&lt;&gt;"",VLOOKUP($AE59,Afleveradressen!$A$8:$P$57,12,FALSE),"")</f>
        <v/>
      </c>
      <c r="P59" s="72" t="str">
        <f>IF(AND('Taarten koppelen'!G16&lt;&gt;"",$Y59&lt;&gt;""),'Taarten koppelen'!G16,"")</f>
        <v/>
      </c>
      <c r="Q59" s="17" t="str">
        <f t="shared" si="0"/>
        <v/>
      </c>
      <c r="R59" s="102" t="str">
        <f>IF($AE59&lt;&gt;"",VLOOKUP($AE59,Afleveradressen!$A$8:$P$57,8,FALSE),"")</f>
        <v/>
      </c>
      <c r="S59" s="105" t="str">
        <f>IF($AE59&lt;&gt;"",VLOOKUP($AE59,Afleveradressen!$A$8:$P$57,14,FALSE),"")</f>
        <v/>
      </c>
      <c r="T59" s="103" t="str">
        <f>IF(S59&lt;&gt;"",VLOOKUP($S59,stamgegevens!$B$5:$E$15,3,FALSE),"")</f>
        <v/>
      </c>
      <c r="U59" s="103" t="str">
        <f>IF(T59&lt;&gt;"",VLOOKUP($S59,stamgegevens!$B$5:$E$15,4,FALSE),"")</f>
        <v/>
      </c>
      <c r="V59" s="17"/>
      <c r="W59" s="17"/>
      <c r="X59" s="17" t="str">
        <f>IF(Y59="","",VLOOKUP(Y59,stamgegevens!$C$23:$H$52,6,FALSE))</f>
        <v/>
      </c>
      <c r="Y59" s="104" t="str">
        <f>IF('Taarten koppelen'!$K16&lt;&gt;"",'Taarten koppelen'!$K$4,"")</f>
        <v/>
      </c>
      <c r="Z59" s="17" t="str">
        <f>IF('Taarten koppelen'!K16&lt;&gt;"",'Taarten koppelen'!K16,"")</f>
        <v/>
      </c>
      <c r="AE59" s="1" t="str">
        <f t="shared" si="1"/>
        <v/>
      </c>
    </row>
    <row r="60" spans="4:31" x14ac:dyDescent="0.2">
      <c r="D60" s="100" t="str">
        <f>IF($AE60&lt;&gt;"",VLOOKUP($AE60,Afleveradressen!$A$8:$P$57,15,FALSE),"")</f>
        <v/>
      </c>
      <c r="E60" s="17"/>
      <c r="F60" s="17" t="str">
        <f>IF(AE60&lt;&gt;"",Bestelformulier!$F$44,"")</f>
        <v/>
      </c>
      <c r="G60" s="104"/>
      <c r="H60" s="100" t="str">
        <f>IF($AE60&lt;&gt;"",VLOOKUP($AE60,Afleveradressen!$A$8:$P$57,4,FALSE),"")</f>
        <v/>
      </c>
      <c r="I60" s="101" t="str">
        <f>IF($AE60&lt;&gt;"",VLOOKUP($AE60,Afleveradressen!$A$8:$P$57,5,FALSE),"")</f>
        <v/>
      </c>
      <c r="J60" s="101" t="str">
        <f>IF($AE60&lt;&gt;"",VLOOKUP($AE60,Afleveradressen!$A$8:$P$57,6,FALSE),"")</f>
        <v/>
      </c>
      <c r="K60" s="102" t="str">
        <f>IF($AE60&lt;&gt;"",VLOOKUP($AE60,Afleveradressen!$A$8:$P$57,7,FALSE),"")</f>
        <v/>
      </c>
      <c r="L60" s="72" t="str">
        <f>IF(AND('Taarten koppelen'!E17&lt;&gt;"",$Y60&lt;&gt;""),'Taarten koppelen'!E17,"")</f>
        <v/>
      </c>
      <c r="M60" s="72" t="str">
        <f>IF(AND('Taarten koppelen'!F17&lt;&gt;"",$Y60&lt;&gt;""),'Taarten koppelen'!F17,"")</f>
        <v/>
      </c>
      <c r="N60" s="72" t="str">
        <f>IF($AE60&lt;&gt;"",VLOOKUP($AE60,Afleveradressen!$A$8:$P$57,11,FALSE),"")</f>
        <v/>
      </c>
      <c r="O60" s="101" t="str">
        <f>IF($AE60&lt;&gt;"",VLOOKUP($AE60,Afleveradressen!$A$8:$P$57,12,FALSE),"")</f>
        <v/>
      </c>
      <c r="P60" s="72" t="str">
        <f>IF(AND('Taarten koppelen'!G17&lt;&gt;"",$Y60&lt;&gt;""),'Taarten koppelen'!G17,"")</f>
        <v/>
      </c>
      <c r="Q60" s="17" t="str">
        <f t="shared" si="0"/>
        <v/>
      </c>
      <c r="R60" s="102" t="str">
        <f>IF($AE60&lt;&gt;"",VLOOKUP($AE60,Afleveradressen!$A$8:$P$57,8,FALSE),"")</f>
        <v/>
      </c>
      <c r="S60" s="105" t="str">
        <f>IF($AE60&lt;&gt;"",VLOOKUP($AE60,Afleveradressen!$A$8:$P$57,14,FALSE),"")</f>
        <v/>
      </c>
      <c r="T60" s="103" t="str">
        <f>IF(S60&lt;&gt;"",VLOOKUP($S60,stamgegevens!$B$5:$E$15,3,FALSE),"")</f>
        <v/>
      </c>
      <c r="U60" s="103" t="str">
        <f>IF(T60&lt;&gt;"",VLOOKUP($S60,stamgegevens!$B$5:$E$15,4,FALSE),"")</f>
        <v/>
      </c>
      <c r="V60" s="17"/>
      <c r="W60" s="17"/>
      <c r="X60" s="17" t="str">
        <f>IF(Y60="","",VLOOKUP(Y60,stamgegevens!$C$23:$H$52,6,FALSE))</f>
        <v/>
      </c>
      <c r="Y60" s="104" t="str">
        <f>IF('Taarten koppelen'!$K17&lt;&gt;"",'Taarten koppelen'!$K$4,"")</f>
        <v/>
      </c>
      <c r="Z60" s="17" t="str">
        <f>IF('Taarten koppelen'!K17&lt;&gt;"",'Taarten koppelen'!K17,"")</f>
        <v/>
      </c>
      <c r="AE60" s="1" t="str">
        <f t="shared" si="1"/>
        <v/>
      </c>
    </row>
    <row r="61" spans="4:31" x14ac:dyDescent="0.2">
      <c r="D61" s="100" t="str">
        <f>IF($AE61&lt;&gt;"",VLOOKUP($AE61,Afleveradressen!$A$8:$P$57,15,FALSE),"")</f>
        <v/>
      </c>
      <c r="E61" s="17"/>
      <c r="F61" s="17" t="str">
        <f>IF(AE61&lt;&gt;"",Bestelformulier!$F$44,"")</f>
        <v/>
      </c>
      <c r="G61" s="104"/>
      <c r="H61" s="100" t="str">
        <f>IF($AE61&lt;&gt;"",VLOOKUP($AE61,Afleveradressen!$A$8:$P$57,4,FALSE),"")</f>
        <v/>
      </c>
      <c r="I61" s="101" t="str">
        <f>IF($AE61&lt;&gt;"",VLOOKUP($AE61,Afleveradressen!$A$8:$P$57,5,FALSE),"")</f>
        <v/>
      </c>
      <c r="J61" s="101" t="str">
        <f>IF($AE61&lt;&gt;"",VLOOKUP($AE61,Afleveradressen!$A$8:$P$57,6,FALSE),"")</f>
        <v/>
      </c>
      <c r="K61" s="102" t="str">
        <f>IF($AE61&lt;&gt;"",VLOOKUP($AE61,Afleveradressen!$A$8:$P$57,7,FALSE),"")</f>
        <v/>
      </c>
      <c r="L61" s="72" t="str">
        <f>IF(AND('Taarten koppelen'!E18&lt;&gt;"",$Y61&lt;&gt;""),'Taarten koppelen'!E18,"")</f>
        <v/>
      </c>
      <c r="M61" s="72" t="str">
        <f>IF(AND('Taarten koppelen'!F18&lt;&gt;"",$Y61&lt;&gt;""),'Taarten koppelen'!F18,"")</f>
        <v/>
      </c>
      <c r="N61" s="72" t="str">
        <f>IF($AE61&lt;&gt;"",VLOOKUP($AE61,Afleveradressen!$A$8:$P$57,11,FALSE),"")</f>
        <v/>
      </c>
      <c r="O61" s="101" t="str">
        <f>IF($AE61&lt;&gt;"",VLOOKUP($AE61,Afleveradressen!$A$8:$P$57,12,FALSE),"")</f>
        <v/>
      </c>
      <c r="P61" s="72" t="str">
        <f>IF(AND('Taarten koppelen'!G18&lt;&gt;"",$Y61&lt;&gt;""),'Taarten koppelen'!G18,"")</f>
        <v/>
      </c>
      <c r="Q61" s="17" t="str">
        <f t="shared" si="0"/>
        <v/>
      </c>
      <c r="R61" s="102" t="str">
        <f>IF($AE61&lt;&gt;"",VLOOKUP($AE61,Afleveradressen!$A$8:$P$57,8,FALSE),"")</f>
        <v/>
      </c>
      <c r="S61" s="105" t="str">
        <f>IF($AE61&lt;&gt;"",VLOOKUP($AE61,Afleveradressen!$A$8:$P$57,14,FALSE),"")</f>
        <v/>
      </c>
      <c r="T61" s="103" t="str">
        <f>IF(S61&lt;&gt;"",VLOOKUP($S61,stamgegevens!$B$5:$E$15,3,FALSE),"")</f>
        <v/>
      </c>
      <c r="U61" s="103" t="str">
        <f>IF(T61&lt;&gt;"",VLOOKUP($S61,stamgegevens!$B$5:$E$15,4,FALSE),"")</f>
        <v/>
      </c>
      <c r="V61" s="17"/>
      <c r="W61" s="17"/>
      <c r="X61" s="17" t="str">
        <f>IF(Y61="","",VLOOKUP(Y61,stamgegevens!$C$23:$H$52,6,FALSE))</f>
        <v/>
      </c>
      <c r="Y61" s="104" t="str">
        <f>IF('Taarten koppelen'!$K18&lt;&gt;"",'Taarten koppelen'!$K$4,"")</f>
        <v/>
      </c>
      <c r="Z61" s="17" t="str">
        <f>IF('Taarten koppelen'!K18&lt;&gt;"",'Taarten koppelen'!K18,"")</f>
        <v/>
      </c>
      <c r="AE61" s="1" t="str">
        <f t="shared" si="1"/>
        <v/>
      </c>
    </row>
    <row r="62" spans="4:31" x14ac:dyDescent="0.2">
      <c r="D62" s="100" t="str">
        <f>IF($AE62&lt;&gt;"",VLOOKUP($AE62,Afleveradressen!$A$8:$P$57,15,FALSE),"")</f>
        <v/>
      </c>
      <c r="E62" s="17"/>
      <c r="F62" s="17" t="str">
        <f>IF(AE62&lt;&gt;"",Bestelformulier!$F$44,"")</f>
        <v/>
      </c>
      <c r="G62" s="104"/>
      <c r="H62" s="100" t="str">
        <f>IF($AE62&lt;&gt;"",VLOOKUP($AE62,Afleveradressen!$A$8:$P$57,4,FALSE),"")</f>
        <v/>
      </c>
      <c r="I62" s="101" t="str">
        <f>IF($AE62&lt;&gt;"",VLOOKUP($AE62,Afleveradressen!$A$8:$P$57,5,FALSE),"")</f>
        <v/>
      </c>
      <c r="J62" s="101" t="str">
        <f>IF($AE62&lt;&gt;"",VLOOKUP($AE62,Afleveradressen!$A$8:$P$57,6,FALSE),"")</f>
        <v/>
      </c>
      <c r="K62" s="102" t="str">
        <f>IF($AE62&lt;&gt;"",VLOOKUP($AE62,Afleveradressen!$A$8:$P$57,7,FALSE),"")</f>
        <v/>
      </c>
      <c r="L62" s="72" t="str">
        <f>IF(AND('Taarten koppelen'!E19&lt;&gt;"",$Y62&lt;&gt;""),'Taarten koppelen'!E19,"")</f>
        <v/>
      </c>
      <c r="M62" s="72" t="str">
        <f>IF(AND('Taarten koppelen'!F19&lt;&gt;"",$Y62&lt;&gt;""),'Taarten koppelen'!F19,"")</f>
        <v/>
      </c>
      <c r="N62" s="72" t="str">
        <f>IF($AE62&lt;&gt;"",VLOOKUP($AE62,Afleveradressen!$A$8:$P$57,11,FALSE),"")</f>
        <v/>
      </c>
      <c r="O62" s="101" t="str">
        <f>IF($AE62&lt;&gt;"",VLOOKUP($AE62,Afleveradressen!$A$8:$P$57,12,FALSE),"")</f>
        <v/>
      </c>
      <c r="P62" s="72" t="str">
        <f>IF(AND('Taarten koppelen'!G19&lt;&gt;"",$Y62&lt;&gt;""),'Taarten koppelen'!G19,"")</f>
        <v/>
      </c>
      <c r="Q62" s="17" t="str">
        <f t="shared" si="0"/>
        <v/>
      </c>
      <c r="R62" s="102" t="str">
        <f>IF($AE62&lt;&gt;"",VLOOKUP($AE62,Afleveradressen!$A$8:$P$57,8,FALSE),"")</f>
        <v/>
      </c>
      <c r="S62" s="105" t="str">
        <f>IF($AE62&lt;&gt;"",VLOOKUP($AE62,Afleveradressen!$A$8:$P$57,14,FALSE),"")</f>
        <v/>
      </c>
      <c r="T62" s="103" t="str">
        <f>IF(S62&lt;&gt;"",VLOOKUP($S62,stamgegevens!$B$5:$E$15,3,FALSE),"")</f>
        <v/>
      </c>
      <c r="U62" s="103" t="str">
        <f>IF(T62&lt;&gt;"",VLOOKUP($S62,stamgegevens!$B$5:$E$15,4,FALSE),"")</f>
        <v/>
      </c>
      <c r="V62" s="17"/>
      <c r="W62" s="17"/>
      <c r="X62" s="17" t="str">
        <f>IF(Y62="","",VLOOKUP(Y62,stamgegevens!$C$23:$H$52,6,FALSE))</f>
        <v/>
      </c>
      <c r="Y62" s="104" t="str">
        <f>IF('Taarten koppelen'!$K19&lt;&gt;"",'Taarten koppelen'!$K$4,"")</f>
        <v/>
      </c>
      <c r="Z62" s="17" t="str">
        <f>IF('Taarten koppelen'!K19&lt;&gt;"",'Taarten koppelen'!K19,"")</f>
        <v/>
      </c>
      <c r="AE62" s="1" t="str">
        <f t="shared" si="1"/>
        <v/>
      </c>
    </row>
    <row r="63" spans="4:31" x14ac:dyDescent="0.2">
      <c r="D63" s="100" t="str">
        <f>IF($AE63&lt;&gt;"",VLOOKUP($AE63,Afleveradressen!$A$8:$P$57,15,FALSE),"")</f>
        <v/>
      </c>
      <c r="E63" s="17"/>
      <c r="F63" s="17" t="str">
        <f>IF(AE63&lt;&gt;"",Bestelformulier!$F$44,"")</f>
        <v/>
      </c>
      <c r="G63" s="104"/>
      <c r="H63" s="100" t="str">
        <f>IF($AE63&lt;&gt;"",VLOOKUP($AE63,Afleveradressen!$A$8:$P$57,4,FALSE),"")</f>
        <v/>
      </c>
      <c r="I63" s="101" t="str">
        <f>IF($AE63&lt;&gt;"",VLOOKUP($AE63,Afleveradressen!$A$8:$P$57,5,FALSE),"")</f>
        <v/>
      </c>
      <c r="J63" s="101" t="str">
        <f>IF($AE63&lt;&gt;"",VLOOKUP($AE63,Afleveradressen!$A$8:$P$57,6,FALSE),"")</f>
        <v/>
      </c>
      <c r="K63" s="102" t="str">
        <f>IF($AE63&lt;&gt;"",VLOOKUP($AE63,Afleveradressen!$A$8:$P$57,7,FALSE),"")</f>
        <v/>
      </c>
      <c r="L63" s="72" t="str">
        <f>IF(AND('Taarten koppelen'!E20&lt;&gt;"",$Y63&lt;&gt;""),'Taarten koppelen'!E20,"")</f>
        <v/>
      </c>
      <c r="M63" s="72" t="str">
        <f>IF(AND('Taarten koppelen'!F20&lt;&gt;"",$Y63&lt;&gt;""),'Taarten koppelen'!F20,"")</f>
        <v/>
      </c>
      <c r="N63" s="72" t="str">
        <f>IF($AE63&lt;&gt;"",VLOOKUP($AE63,Afleveradressen!$A$8:$P$57,11,FALSE),"")</f>
        <v/>
      </c>
      <c r="O63" s="101" t="str">
        <f>IF($AE63&lt;&gt;"",VLOOKUP($AE63,Afleveradressen!$A$8:$P$57,12,FALSE),"")</f>
        <v/>
      </c>
      <c r="P63" s="72" t="str">
        <f>IF(AND('Taarten koppelen'!G20&lt;&gt;"",$Y63&lt;&gt;""),'Taarten koppelen'!G20,"")</f>
        <v/>
      </c>
      <c r="Q63" s="17" t="str">
        <f t="shared" si="0"/>
        <v/>
      </c>
      <c r="R63" s="102" t="str">
        <f>IF($AE63&lt;&gt;"",VLOOKUP($AE63,Afleveradressen!$A$8:$P$57,8,FALSE),"")</f>
        <v/>
      </c>
      <c r="S63" s="105" t="str">
        <f>IF($AE63&lt;&gt;"",VLOOKUP($AE63,Afleveradressen!$A$8:$P$57,14,FALSE),"")</f>
        <v/>
      </c>
      <c r="T63" s="103" t="str">
        <f>IF(S63&lt;&gt;"",VLOOKUP($S63,stamgegevens!$B$5:$E$15,3,FALSE),"")</f>
        <v/>
      </c>
      <c r="U63" s="103" t="str">
        <f>IF(T63&lt;&gt;"",VLOOKUP($S63,stamgegevens!$B$5:$E$15,4,FALSE),"")</f>
        <v/>
      </c>
      <c r="V63" s="17"/>
      <c r="W63" s="17"/>
      <c r="X63" s="17" t="str">
        <f>IF(Y63="","",VLOOKUP(Y63,stamgegevens!$C$23:$H$52,6,FALSE))</f>
        <v/>
      </c>
      <c r="Y63" s="104" t="str">
        <f>IF('Taarten koppelen'!$K20&lt;&gt;"",'Taarten koppelen'!$K$4,"")</f>
        <v/>
      </c>
      <c r="Z63" s="17" t="str">
        <f>IF('Taarten koppelen'!K20&lt;&gt;"",'Taarten koppelen'!K20,"")</f>
        <v/>
      </c>
      <c r="AE63" s="1" t="str">
        <f t="shared" si="1"/>
        <v/>
      </c>
    </row>
    <row r="64" spans="4:31" x14ac:dyDescent="0.2">
      <c r="D64" s="100" t="str">
        <f>IF($AE64&lt;&gt;"",VLOOKUP($AE64,Afleveradressen!$A$8:$P$57,15,FALSE),"")</f>
        <v/>
      </c>
      <c r="E64" s="17"/>
      <c r="F64" s="17" t="str">
        <f>IF(AE64&lt;&gt;"",Bestelformulier!$F$44,"")</f>
        <v/>
      </c>
      <c r="G64" s="104"/>
      <c r="H64" s="100" t="str">
        <f>IF($AE64&lt;&gt;"",VLOOKUP($AE64,Afleveradressen!$A$8:$P$57,4,FALSE),"")</f>
        <v/>
      </c>
      <c r="I64" s="101" t="str">
        <f>IF($AE64&lt;&gt;"",VLOOKUP($AE64,Afleveradressen!$A$8:$P$57,5,FALSE),"")</f>
        <v/>
      </c>
      <c r="J64" s="101" t="str">
        <f>IF($AE64&lt;&gt;"",VLOOKUP($AE64,Afleveradressen!$A$8:$P$57,6,FALSE),"")</f>
        <v/>
      </c>
      <c r="K64" s="102" t="str">
        <f>IF($AE64&lt;&gt;"",VLOOKUP($AE64,Afleveradressen!$A$8:$P$57,7,FALSE),"")</f>
        <v/>
      </c>
      <c r="L64" s="72" t="str">
        <f>IF(AND('Taarten koppelen'!E21&lt;&gt;"",$Y64&lt;&gt;""),'Taarten koppelen'!E21,"")</f>
        <v/>
      </c>
      <c r="M64" s="72" t="str">
        <f>IF(AND('Taarten koppelen'!F21&lt;&gt;"",$Y64&lt;&gt;""),'Taarten koppelen'!F21,"")</f>
        <v/>
      </c>
      <c r="N64" s="72" t="str">
        <f>IF($AE64&lt;&gt;"",VLOOKUP($AE64,Afleveradressen!$A$8:$P$57,11,FALSE),"")</f>
        <v/>
      </c>
      <c r="O64" s="101" t="str">
        <f>IF($AE64&lt;&gt;"",VLOOKUP($AE64,Afleveradressen!$A$8:$P$57,12,FALSE),"")</f>
        <v/>
      </c>
      <c r="P64" s="72" t="str">
        <f>IF(AND('Taarten koppelen'!G21&lt;&gt;"",$Y64&lt;&gt;""),'Taarten koppelen'!G21,"")</f>
        <v/>
      </c>
      <c r="Q64" s="17" t="str">
        <f t="shared" si="0"/>
        <v/>
      </c>
      <c r="R64" s="102" t="str">
        <f>IF($AE64&lt;&gt;"",VLOOKUP($AE64,Afleveradressen!$A$8:$P$57,8,FALSE),"")</f>
        <v/>
      </c>
      <c r="S64" s="105" t="str">
        <f>IF($AE64&lt;&gt;"",VLOOKUP($AE64,Afleveradressen!$A$8:$P$57,14,FALSE),"")</f>
        <v/>
      </c>
      <c r="T64" s="103" t="str">
        <f>IF(S64&lt;&gt;"",VLOOKUP($S64,stamgegevens!$B$5:$E$15,3,FALSE),"")</f>
        <v/>
      </c>
      <c r="U64" s="103" t="str">
        <f>IF(T64&lt;&gt;"",VLOOKUP($S64,stamgegevens!$B$5:$E$15,4,FALSE),"")</f>
        <v/>
      </c>
      <c r="V64" s="17"/>
      <c r="W64" s="17"/>
      <c r="X64" s="17" t="str">
        <f>IF(Y64="","",VLOOKUP(Y64,stamgegevens!$C$23:$H$52,6,FALSE))</f>
        <v/>
      </c>
      <c r="Y64" s="104" t="str">
        <f>IF('Taarten koppelen'!$K21&lt;&gt;"",'Taarten koppelen'!$K$4,"")</f>
        <v/>
      </c>
      <c r="Z64" s="17" t="str">
        <f>IF('Taarten koppelen'!K21&lt;&gt;"",'Taarten koppelen'!K21,"")</f>
        <v/>
      </c>
      <c r="AE64" s="1" t="str">
        <f t="shared" si="1"/>
        <v/>
      </c>
    </row>
    <row r="65" spans="4:31" x14ac:dyDescent="0.2">
      <c r="D65" s="100" t="str">
        <f>IF($AE65&lt;&gt;"",VLOOKUP($AE65,Afleveradressen!$A$8:$P$57,15,FALSE),"")</f>
        <v/>
      </c>
      <c r="E65" s="17"/>
      <c r="F65" s="17" t="str">
        <f>IF(AE65&lt;&gt;"",Bestelformulier!$F$44,"")</f>
        <v/>
      </c>
      <c r="G65" s="104"/>
      <c r="H65" s="100" t="str">
        <f>IF($AE65&lt;&gt;"",VLOOKUP($AE65,Afleveradressen!$A$8:$P$57,4,FALSE),"")</f>
        <v/>
      </c>
      <c r="I65" s="101" t="str">
        <f>IF($AE65&lt;&gt;"",VLOOKUP($AE65,Afleveradressen!$A$8:$P$57,5,FALSE),"")</f>
        <v/>
      </c>
      <c r="J65" s="101" t="str">
        <f>IF($AE65&lt;&gt;"",VLOOKUP($AE65,Afleveradressen!$A$8:$P$57,6,FALSE),"")</f>
        <v/>
      </c>
      <c r="K65" s="102" t="str">
        <f>IF($AE65&lt;&gt;"",VLOOKUP($AE65,Afleveradressen!$A$8:$P$57,7,FALSE),"")</f>
        <v/>
      </c>
      <c r="L65" s="72" t="str">
        <f>IF(AND('Taarten koppelen'!E22&lt;&gt;"",$Y65&lt;&gt;""),'Taarten koppelen'!E22,"")</f>
        <v/>
      </c>
      <c r="M65" s="72" t="str">
        <f>IF(AND('Taarten koppelen'!F22&lt;&gt;"",$Y65&lt;&gt;""),'Taarten koppelen'!F22,"")</f>
        <v/>
      </c>
      <c r="N65" s="72" t="str">
        <f>IF($AE65&lt;&gt;"",VLOOKUP($AE65,Afleveradressen!$A$8:$P$57,11,FALSE),"")</f>
        <v/>
      </c>
      <c r="O65" s="101" t="str">
        <f>IF($AE65&lt;&gt;"",VLOOKUP($AE65,Afleveradressen!$A$8:$P$57,12,FALSE),"")</f>
        <v/>
      </c>
      <c r="P65" s="72" t="str">
        <f>IF(AND('Taarten koppelen'!G22&lt;&gt;"",$Y65&lt;&gt;""),'Taarten koppelen'!G22,"")</f>
        <v/>
      </c>
      <c r="Q65" s="17" t="str">
        <f t="shared" si="0"/>
        <v/>
      </c>
      <c r="R65" s="102" t="str">
        <f>IF($AE65&lt;&gt;"",VLOOKUP($AE65,Afleveradressen!$A$8:$P$57,8,FALSE),"")</f>
        <v/>
      </c>
      <c r="S65" s="105" t="str">
        <f>IF($AE65&lt;&gt;"",VLOOKUP($AE65,Afleveradressen!$A$8:$P$57,14,FALSE),"")</f>
        <v/>
      </c>
      <c r="T65" s="103" t="str">
        <f>IF(S65&lt;&gt;"",VLOOKUP($S65,stamgegevens!$B$5:$E$15,3,FALSE),"")</f>
        <v/>
      </c>
      <c r="U65" s="103" t="str">
        <f>IF(T65&lt;&gt;"",VLOOKUP($S65,stamgegevens!$B$5:$E$15,4,FALSE),"")</f>
        <v/>
      </c>
      <c r="V65" s="17"/>
      <c r="W65" s="17"/>
      <c r="X65" s="17" t="str">
        <f>IF(Y65="","",VLOOKUP(Y65,stamgegevens!$C$23:$H$52,6,FALSE))</f>
        <v/>
      </c>
      <c r="Y65" s="104" t="str">
        <f>IF('Taarten koppelen'!$K22&lt;&gt;"",'Taarten koppelen'!$K$4,"")</f>
        <v/>
      </c>
      <c r="Z65" s="17" t="str">
        <f>IF('Taarten koppelen'!K22&lt;&gt;"",'Taarten koppelen'!K22,"")</f>
        <v/>
      </c>
      <c r="AE65" s="1" t="str">
        <f t="shared" si="1"/>
        <v/>
      </c>
    </row>
    <row r="66" spans="4:31" x14ac:dyDescent="0.2">
      <c r="D66" s="100" t="str">
        <f>IF($AE66&lt;&gt;"",VLOOKUP($AE66,Afleveradressen!$A$8:$P$57,15,FALSE),"")</f>
        <v/>
      </c>
      <c r="E66" s="17"/>
      <c r="F66" s="17" t="str">
        <f>IF(AE66&lt;&gt;"",Bestelformulier!$F$44,"")</f>
        <v/>
      </c>
      <c r="G66" s="104"/>
      <c r="H66" s="100" t="str">
        <f>IF($AE66&lt;&gt;"",VLOOKUP($AE66,Afleveradressen!$A$8:$P$57,4,FALSE),"")</f>
        <v/>
      </c>
      <c r="I66" s="101" t="str">
        <f>IF($AE66&lt;&gt;"",VLOOKUP($AE66,Afleveradressen!$A$8:$P$57,5,FALSE),"")</f>
        <v/>
      </c>
      <c r="J66" s="101" t="str">
        <f>IF($AE66&lt;&gt;"",VLOOKUP($AE66,Afleveradressen!$A$8:$P$57,6,FALSE),"")</f>
        <v/>
      </c>
      <c r="K66" s="102" t="str">
        <f>IF($AE66&lt;&gt;"",VLOOKUP($AE66,Afleveradressen!$A$8:$P$57,7,FALSE),"")</f>
        <v/>
      </c>
      <c r="L66" s="72" t="str">
        <f>IF(AND('Taarten koppelen'!E23&lt;&gt;"",$Y66&lt;&gt;""),'Taarten koppelen'!E23,"")</f>
        <v/>
      </c>
      <c r="M66" s="72" t="str">
        <f>IF(AND('Taarten koppelen'!F23&lt;&gt;"",$Y66&lt;&gt;""),'Taarten koppelen'!F23,"")</f>
        <v/>
      </c>
      <c r="N66" s="72" t="str">
        <f>IF($AE66&lt;&gt;"",VLOOKUP($AE66,Afleveradressen!$A$8:$P$57,11,FALSE),"")</f>
        <v/>
      </c>
      <c r="O66" s="101" t="str">
        <f>IF($AE66&lt;&gt;"",VLOOKUP($AE66,Afleveradressen!$A$8:$P$57,12,FALSE),"")</f>
        <v/>
      </c>
      <c r="P66" s="72" t="str">
        <f>IF(AND('Taarten koppelen'!G23&lt;&gt;"",$Y66&lt;&gt;""),'Taarten koppelen'!G23,"")</f>
        <v/>
      </c>
      <c r="Q66" s="17" t="str">
        <f t="shared" si="0"/>
        <v/>
      </c>
      <c r="R66" s="102" t="str">
        <f>IF($AE66&lt;&gt;"",VLOOKUP($AE66,Afleveradressen!$A$8:$P$57,8,FALSE),"")</f>
        <v/>
      </c>
      <c r="S66" s="105" t="str">
        <f>IF($AE66&lt;&gt;"",VLOOKUP($AE66,Afleveradressen!$A$8:$P$57,14,FALSE),"")</f>
        <v/>
      </c>
      <c r="T66" s="103" t="str">
        <f>IF(S66&lt;&gt;"",VLOOKUP($S66,stamgegevens!$B$5:$E$15,3,FALSE),"")</f>
        <v/>
      </c>
      <c r="U66" s="103" t="str">
        <f>IF(T66&lt;&gt;"",VLOOKUP($S66,stamgegevens!$B$5:$E$15,4,FALSE),"")</f>
        <v/>
      </c>
      <c r="V66" s="17"/>
      <c r="W66" s="17"/>
      <c r="X66" s="17" t="str">
        <f>IF(Y66="","",VLOOKUP(Y66,stamgegevens!$C$23:$H$52,6,FALSE))</f>
        <v/>
      </c>
      <c r="Y66" s="104" t="str">
        <f>IF('Taarten koppelen'!$K23&lt;&gt;"",'Taarten koppelen'!$K$4,"")</f>
        <v/>
      </c>
      <c r="Z66" s="17" t="str">
        <f>IF('Taarten koppelen'!K23&lt;&gt;"",'Taarten koppelen'!K23,"")</f>
        <v/>
      </c>
      <c r="AE66" s="1" t="str">
        <f t="shared" si="1"/>
        <v/>
      </c>
    </row>
    <row r="67" spans="4:31" x14ac:dyDescent="0.2">
      <c r="D67" s="100" t="str">
        <f>IF($AE67&lt;&gt;"",VLOOKUP($AE67,Afleveradressen!$A$8:$P$57,15,FALSE),"")</f>
        <v/>
      </c>
      <c r="E67" s="17"/>
      <c r="F67" s="17" t="str">
        <f>IF(AE67&lt;&gt;"",Bestelformulier!$F$44,"")</f>
        <v/>
      </c>
      <c r="G67" s="104"/>
      <c r="H67" s="100" t="str">
        <f>IF($AE67&lt;&gt;"",VLOOKUP($AE67,Afleveradressen!$A$8:$P$57,4,FALSE),"")</f>
        <v/>
      </c>
      <c r="I67" s="101" t="str">
        <f>IF($AE67&lt;&gt;"",VLOOKUP($AE67,Afleveradressen!$A$8:$P$57,5,FALSE),"")</f>
        <v/>
      </c>
      <c r="J67" s="101" t="str">
        <f>IF($AE67&lt;&gt;"",VLOOKUP($AE67,Afleveradressen!$A$8:$P$57,6,FALSE),"")</f>
        <v/>
      </c>
      <c r="K67" s="102" t="str">
        <f>IF($AE67&lt;&gt;"",VLOOKUP($AE67,Afleveradressen!$A$8:$P$57,7,FALSE),"")</f>
        <v/>
      </c>
      <c r="L67" s="72" t="str">
        <f>IF(AND('Taarten koppelen'!E24&lt;&gt;"",$Y67&lt;&gt;""),'Taarten koppelen'!E24,"")</f>
        <v/>
      </c>
      <c r="M67" s="72" t="str">
        <f>IF(AND('Taarten koppelen'!F24&lt;&gt;"",$Y67&lt;&gt;""),'Taarten koppelen'!F24,"")</f>
        <v/>
      </c>
      <c r="N67" s="72" t="str">
        <f>IF($AE67&lt;&gt;"",VLOOKUP($AE67,Afleveradressen!$A$8:$P$57,11,FALSE),"")</f>
        <v/>
      </c>
      <c r="O67" s="101" t="str">
        <f>IF($AE67&lt;&gt;"",VLOOKUP($AE67,Afleveradressen!$A$8:$P$57,12,FALSE),"")</f>
        <v/>
      </c>
      <c r="P67" s="72" t="str">
        <f>IF(AND('Taarten koppelen'!G24&lt;&gt;"",$Y67&lt;&gt;""),'Taarten koppelen'!G24,"")</f>
        <v/>
      </c>
      <c r="Q67" s="17" t="str">
        <f t="shared" si="0"/>
        <v/>
      </c>
      <c r="R67" s="102" t="str">
        <f>IF($AE67&lt;&gt;"",VLOOKUP($AE67,Afleveradressen!$A$8:$P$57,8,FALSE),"")</f>
        <v/>
      </c>
      <c r="S67" s="105" t="str">
        <f>IF($AE67&lt;&gt;"",VLOOKUP($AE67,Afleveradressen!$A$8:$P$57,14,FALSE),"")</f>
        <v/>
      </c>
      <c r="T67" s="103" t="str">
        <f>IF(S67&lt;&gt;"",VLOOKUP($S67,stamgegevens!$B$5:$E$15,3,FALSE),"")</f>
        <v/>
      </c>
      <c r="U67" s="103" t="str">
        <f>IF(T67&lt;&gt;"",VLOOKUP($S67,stamgegevens!$B$5:$E$15,4,FALSE),"")</f>
        <v/>
      </c>
      <c r="V67" s="17"/>
      <c r="W67" s="17"/>
      <c r="X67" s="17" t="str">
        <f>IF(Y67="","",VLOOKUP(Y67,stamgegevens!$C$23:$H$52,6,FALSE))</f>
        <v/>
      </c>
      <c r="Y67" s="104" t="str">
        <f>IF('Taarten koppelen'!$K24&lt;&gt;"",'Taarten koppelen'!$K$4,"")</f>
        <v/>
      </c>
      <c r="Z67" s="17" t="str">
        <f>IF('Taarten koppelen'!K24&lt;&gt;"",'Taarten koppelen'!K24,"")</f>
        <v/>
      </c>
      <c r="AE67" s="1" t="str">
        <f t="shared" si="1"/>
        <v/>
      </c>
    </row>
    <row r="68" spans="4:31" x14ac:dyDescent="0.2">
      <c r="D68" s="100" t="str">
        <f>IF($AE68&lt;&gt;"",VLOOKUP($AE68,Afleveradressen!$A$8:$P$57,15,FALSE),"")</f>
        <v/>
      </c>
      <c r="E68" s="17"/>
      <c r="F68" s="17" t="str">
        <f>IF(AE68&lt;&gt;"",Bestelformulier!$F$44,"")</f>
        <v/>
      </c>
      <c r="G68" s="104"/>
      <c r="H68" s="100" t="str">
        <f>IF($AE68&lt;&gt;"",VLOOKUP($AE68,Afleveradressen!$A$8:$P$57,4,FALSE),"")</f>
        <v/>
      </c>
      <c r="I68" s="101" t="str">
        <f>IF($AE68&lt;&gt;"",VLOOKUP($AE68,Afleveradressen!$A$8:$P$57,5,FALSE),"")</f>
        <v/>
      </c>
      <c r="J68" s="101" t="str">
        <f>IF($AE68&lt;&gt;"",VLOOKUP($AE68,Afleveradressen!$A$8:$P$57,6,FALSE),"")</f>
        <v/>
      </c>
      <c r="K68" s="102" t="str">
        <f>IF($AE68&lt;&gt;"",VLOOKUP($AE68,Afleveradressen!$A$8:$P$57,7,FALSE),"")</f>
        <v/>
      </c>
      <c r="L68" s="72" t="str">
        <f>IF(AND('Taarten koppelen'!E25&lt;&gt;"",$Y68&lt;&gt;""),'Taarten koppelen'!E25,"")</f>
        <v/>
      </c>
      <c r="M68" s="72" t="str">
        <f>IF(AND('Taarten koppelen'!F25&lt;&gt;"",$Y68&lt;&gt;""),'Taarten koppelen'!F25,"")</f>
        <v/>
      </c>
      <c r="N68" s="72" t="str">
        <f>IF($AE68&lt;&gt;"",VLOOKUP($AE68,Afleveradressen!$A$8:$P$57,11,FALSE),"")</f>
        <v/>
      </c>
      <c r="O68" s="101" t="str">
        <f>IF($AE68&lt;&gt;"",VLOOKUP($AE68,Afleveradressen!$A$8:$P$57,12,FALSE),"")</f>
        <v/>
      </c>
      <c r="P68" s="72" t="str">
        <f>IF(AND('Taarten koppelen'!G25&lt;&gt;"",$Y68&lt;&gt;""),'Taarten koppelen'!G25,"")</f>
        <v/>
      </c>
      <c r="Q68" s="17" t="str">
        <f t="shared" si="0"/>
        <v/>
      </c>
      <c r="R68" s="102" t="str">
        <f>IF($AE68&lt;&gt;"",VLOOKUP($AE68,Afleveradressen!$A$8:$P$57,8,FALSE),"")</f>
        <v/>
      </c>
      <c r="S68" s="105" t="str">
        <f>IF($AE68&lt;&gt;"",VLOOKUP($AE68,Afleveradressen!$A$8:$P$57,14,FALSE),"")</f>
        <v/>
      </c>
      <c r="T68" s="103" t="str">
        <f>IF(S68&lt;&gt;"",VLOOKUP($S68,stamgegevens!$B$5:$E$15,3,FALSE),"")</f>
        <v/>
      </c>
      <c r="U68" s="103" t="str">
        <f>IF(T68&lt;&gt;"",VLOOKUP($S68,stamgegevens!$B$5:$E$15,4,FALSE),"")</f>
        <v/>
      </c>
      <c r="V68" s="17"/>
      <c r="W68" s="17"/>
      <c r="X68" s="17" t="str">
        <f>IF(Y68="","",VLOOKUP(Y68,stamgegevens!$C$23:$H$52,6,FALSE))</f>
        <v/>
      </c>
      <c r="Y68" s="104" t="str">
        <f>IF('Taarten koppelen'!$K25&lt;&gt;"",'Taarten koppelen'!$K$4,"")</f>
        <v/>
      </c>
      <c r="Z68" s="17" t="str">
        <f>IF('Taarten koppelen'!K25&lt;&gt;"",'Taarten koppelen'!K25,"")</f>
        <v/>
      </c>
      <c r="AE68" s="1" t="str">
        <f t="shared" si="1"/>
        <v/>
      </c>
    </row>
    <row r="69" spans="4:31" x14ac:dyDescent="0.2">
      <c r="D69" s="100" t="str">
        <f>IF($AE69&lt;&gt;"",VLOOKUP($AE69,Afleveradressen!$A$8:$P$57,15,FALSE),"")</f>
        <v/>
      </c>
      <c r="E69" s="17"/>
      <c r="F69" s="17" t="str">
        <f>IF(AE69&lt;&gt;"",Bestelformulier!$F$44,"")</f>
        <v/>
      </c>
      <c r="G69" s="104"/>
      <c r="H69" s="100" t="str">
        <f>IF($AE69&lt;&gt;"",VLOOKUP($AE69,Afleveradressen!$A$8:$P$57,4,FALSE),"")</f>
        <v/>
      </c>
      <c r="I69" s="101" t="str">
        <f>IF($AE69&lt;&gt;"",VLOOKUP($AE69,Afleveradressen!$A$8:$P$57,5,FALSE),"")</f>
        <v/>
      </c>
      <c r="J69" s="101" t="str">
        <f>IF($AE69&lt;&gt;"",VLOOKUP($AE69,Afleveradressen!$A$8:$P$57,6,FALSE),"")</f>
        <v/>
      </c>
      <c r="K69" s="102" t="str">
        <f>IF($AE69&lt;&gt;"",VLOOKUP($AE69,Afleveradressen!$A$8:$P$57,7,FALSE),"")</f>
        <v/>
      </c>
      <c r="L69" s="72" t="str">
        <f>IF(AND('Taarten koppelen'!E26&lt;&gt;"",$Y69&lt;&gt;""),'Taarten koppelen'!E26,"")</f>
        <v/>
      </c>
      <c r="M69" s="72" t="str">
        <f>IF(AND('Taarten koppelen'!F26&lt;&gt;"",$Y69&lt;&gt;""),'Taarten koppelen'!F26,"")</f>
        <v/>
      </c>
      <c r="N69" s="72" t="str">
        <f>IF($AE69&lt;&gt;"",VLOOKUP($AE69,Afleveradressen!$A$8:$P$57,11,FALSE),"")</f>
        <v/>
      </c>
      <c r="O69" s="101" t="str">
        <f>IF($AE69&lt;&gt;"",VLOOKUP($AE69,Afleveradressen!$A$8:$P$57,12,FALSE),"")</f>
        <v/>
      </c>
      <c r="P69" s="72" t="str">
        <f>IF(AND('Taarten koppelen'!G26&lt;&gt;"",$Y69&lt;&gt;""),'Taarten koppelen'!G26,"")</f>
        <v/>
      </c>
      <c r="Q69" s="17" t="str">
        <f t="shared" si="0"/>
        <v/>
      </c>
      <c r="R69" s="102" t="str">
        <f>IF($AE69&lt;&gt;"",VLOOKUP($AE69,Afleveradressen!$A$8:$P$57,8,FALSE),"")</f>
        <v/>
      </c>
      <c r="S69" s="105" t="str">
        <f>IF($AE69&lt;&gt;"",VLOOKUP($AE69,Afleveradressen!$A$8:$P$57,14,FALSE),"")</f>
        <v/>
      </c>
      <c r="T69" s="103" t="str">
        <f>IF(S69&lt;&gt;"",VLOOKUP($S69,stamgegevens!$B$5:$E$15,3,FALSE),"")</f>
        <v/>
      </c>
      <c r="U69" s="103" t="str">
        <f>IF(T69&lt;&gt;"",VLOOKUP($S69,stamgegevens!$B$5:$E$15,4,FALSE),"")</f>
        <v/>
      </c>
      <c r="V69" s="17"/>
      <c r="W69" s="17"/>
      <c r="X69" s="17" t="str">
        <f>IF(Y69="","",VLOOKUP(Y69,stamgegevens!$C$23:$H$52,6,FALSE))</f>
        <v/>
      </c>
      <c r="Y69" s="104" t="str">
        <f>IF('Taarten koppelen'!$K26&lt;&gt;"",'Taarten koppelen'!$K$4,"")</f>
        <v/>
      </c>
      <c r="Z69" s="17" t="str">
        <f>IF('Taarten koppelen'!K26&lt;&gt;"",'Taarten koppelen'!K26,"")</f>
        <v/>
      </c>
      <c r="AE69" s="1" t="str">
        <f t="shared" si="1"/>
        <v/>
      </c>
    </row>
    <row r="70" spans="4:31" x14ac:dyDescent="0.2">
      <c r="D70" s="100" t="str">
        <f>IF($AE70&lt;&gt;"",VLOOKUP($AE70,Afleveradressen!$A$8:$P$57,15,FALSE),"")</f>
        <v/>
      </c>
      <c r="E70" s="17"/>
      <c r="F70" s="17" t="str">
        <f>IF(AE70&lt;&gt;"",Bestelformulier!$F$44,"")</f>
        <v/>
      </c>
      <c r="G70" s="104"/>
      <c r="H70" s="100" t="str">
        <f>IF($AE70&lt;&gt;"",VLOOKUP($AE70,Afleveradressen!$A$8:$P$57,4,FALSE),"")</f>
        <v/>
      </c>
      <c r="I70" s="101" t="str">
        <f>IF($AE70&lt;&gt;"",VLOOKUP($AE70,Afleveradressen!$A$8:$P$57,5,FALSE),"")</f>
        <v/>
      </c>
      <c r="J70" s="101" t="str">
        <f>IF($AE70&lt;&gt;"",VLOOKUP($AE70,Afleveradressen!$A$8:$P$57,6,FALSE),"")</f>
        <v/>
      </c>
      <c r="K70" s="102" t="str">
        <f>IF($AE70&lt;&gt;"",VLOOKUP($AE70,Afleveradressen!$A$8:$P$57,7,FALSE),"")</f>
        <v/>
      </c>
      <c r="L70" s="72" t="str">
        <f>IF(AND('Taarten koppelen'!E27&lt;&gt;"",$Y70&lt;&gt;""),'Taarten koppelen'!E27,"")</f>
        <v/>
      </c>
      <c r="M70" s="72" t="str">
        <f>IF(AND('Taarten koppelen'!F27&lt;&gt;"",$Y70&lt;&gt;""),'Taarten koppelen'!F27,"")</f>
        <v/>
      </c>
      <c r="N70" s="72" t="str">
        <f>IF($AE70&lt;&gt;"",VLOOKUP($AE70,Afleveradressen!$A$8:$P$57,11,FALSE),"")</f>
        <v/>
      </c>
      <c r="O70" s="101" t="str">
        <f>IF($AE70&lt;&gt;"",VLOOKUP($AE70,Afleveradressen!$A$8:$P$57,12,FALSE),"")</f>
        <v/>
      </c>
      <c r="P70" s="72" t="str">
        <f>IF(AND('Taarten koppelen'!G27&lt;&gt;"",$Y70&lt;&gt;""),'Taarten koppelen'!G27,"")</f>
        <v/>
      </c>
      <c r="Q70" s="17" t="str">
        <f t="shared" si="0"/>
        <v/>
      </c>
      <c r="R70" s="102" t="str">
        <f>IF($AE70&lt;&gt;"",VLOOKUP($AE70,Afleveradressen!$A$8:$P$57,8,FALSE),"")</f>
        <v/>
      </c>
      <c r="S70" s="105" t="str">
        <f>IF($AE70&lt;&gt;"",VLOOKUP($AE70,Afleveradressen!$A$8:$P$57,14,FALSE),"")</f>
        <v/>
      </c>
      <c r="T70" s="103" t="str">
        <f>IF(S70&lt;&gt;"",VLOOKUP($S70,stamgegevens!$B$5:$E$15,3,FALSE),"")</f>
        <v/>
      </c>
      <c r="U70" s="103" t="str">
        <f>IF(T70&lt;&gt;"",VLOOKUP($S70,stamgegevens!$B$5:$E$15,4,FALSE),"")</f>
        <v/>
      </c>
      <c r="V70" s="17"/>
      <c r="W70" s="17"/>
      <c r="X70" s="17" t="str">
        <f>IF(Y70="","",VLOOKUP(Y70,stamgegevens!$C$23:$H$52,6,FALSE))</f>
        <v/>
      </c>
      <c r="Y70" s="104" t="str">
        <f>IF('Taarten koppelen'!$K27&lt;&gt;"",'Taarten koppelen'!$K$4,"")</f>
        <v/>
      </c>
      <c r="Z70" s="17" t="str">
        <f>IF('Taarten koppelen'!K27&lt;&gt;"",'Taarten koppelen'!K27,"")</f>
        <v/>
      </c>
      <c r="AE70" s="1" t="str">
        <f t="shared" si="1"/>
        <v/>
      </c>
    </row>
    <row r="71" spans="4:31" x14ac:dyDescent="0.2">
      <c r="D71" s="100" t="str">
        <f>IF($AE71&lt;&gt;"",VLOOKUP($AE71,Afleveradressen!$A$8:$P$57,15,FALSE),"")</f>
        <v/>
      </c>
      <c r="E71" s="17"/>
      <c r="F71" s="17" t="str">
        <f>IF(AE71&lt;&gt;"",Bestelformulier!$F$44,"")</f>
        <v/>
      </c>
      <c r="G71" s="104"/>
      <c r="H71" s="100" t="str">
        <f>IF($AE71&lt;&gt;"",VLOOKUP($AE71,Afleveradressen!$A$8:$P$57,4,FALSE),"")</f>
        <v/>
      </c>
      <c r="I71" s="101" t="str">
        <f>IF($AE71&lt;&gt;"",VLOOKUP($AE71,Afleveradressen!$A$8:$P$57,5,FALSE),"")</f>
        <v/>
      </c>
      <c r="J71" s="101" t="str">
        <f>IF($AE71&lt;&gt;"",VLOOKUP($AE71,Afleveradressen!$A$8:$P$57,6,FALSE),"")</f>
        <v/>
      </c>
      <c r="K71" s="102" t="str">
        <f>IF($AE71&lt;&gt;"",VLOOKUP($AE71,Afleveradressen!$A$8:$P$57,7,FALSE),"")</f>
        <v/>
      </c>
      <c r="L71" s="72" t="str">
        <f>IF(AND('Taarten koppelen'!E28&lt;&gt;"",$Y71&lt;&gt;""),'Taarten koppelen'!E28,"")</f>
        <v/>
      </c>
      <c r="M71" s="72" t="str">
        <f>IF(AND('Taarten koppelen'!F28&lt;&gt;"",$Y71&lt;&gt;""),'Taarten koppelen'!F28,"")</f>
        <v/>
      </c>
      <c r="N71" s="72" t="str">
        <f>IF($AE71&lt;&gt;"",VLOOKUP($AE71,Afleveradressen!$A$8:$P$57,11,FALSE),"")</f>
        <v/>
      </c>
      <c r="O71" s="101" t="str">
        <f>IF($AE71&lt;&gt;"",VLOOKUP($AE71,Afleveradressen!$A$8:$P$57,12,FALSE),"")</f>
        <v/>
      </c>
      <c r="P71" s="72" t="str">
        <f>IF(AND('Taarten koppelen'!G28&lt;&gt;"",$Y71&lt;&gt;""),'Taarten koppelen'!G28,"")</f>
        <v/>
      </c>
      <c r="Q71" s="17" t="str">
        <f t="shared" ref="Q71:Q134" si="2">IF(P71&lt;&gt;"","NL","")</f>
        <v/>
      </c>
      <c r="R71" s="102" t="str">
        <f>IF($AE71&lt;&gt;"",VLOOKUP($AE71,Afleveradressen!$A$8:$P$57,8,FALSE),"")</f>
        <v/>
      </c>
      <c r="S71" s="105" t="str">
        <f>IF($AE71&lt;&gt;"",VLOOKUP($AE71,Afleveradressen!$A$8:$P$57,14,FALSE),"")</f>
        <v/>
      </c>
      <c r="T71" s="103" t="str">
        <f>IF(S71&lt;&gt;"",VLOOKUP($S71,stamgegevens!$B$5:$E$15,3,FALSE),"")</f>
        <v/>
      </c>
      <c r="U71" s="103" t="str">
        <f>IF(T71&lt;&gt;"",VLOOKUP($S71,stamgegevens!$B$5:$E$15,4,FALSE),"")</f>
        <v/>
      </c>
      <c r="V71" s="17"/>
      <c r="W71" s="17"/>
      <c r="X71" s="17" t="str">
        <f>IF(Y71="","",VLOOKUP(Y71,stamgegevens!$C$23:$H$52,6,FALSE))</f>
        <v/>
      </c>
      <c r="Y71" s="104" t="str">
        <f>IF('Taarten koppelen'!$K28&lt;&gt;"",'Taarten koppelen'!$K$4,"")</f>
        <v/>
      </c>
      <c r="Z71" s="17" t="str">
        <f>IF('Taarten koppelen'!K28&lt;&gt;"",'Taarten koppelen'!K28,"")</f>
        <v/>
      </c>
      <c r="AE71" s="1" t="str">
        <f t="shared" si="1"/>
        <v/>
      </c>
    </row>
    <row r="72" spans="4:31" x14ac:dyDescent="0.2">
      <c r="D72" s="100" t="str">
        <f>IF($AE72&lt;&gt;"",VLOOKUP($AE72,Afleveradressen!$A$8:$P$57,15,FALSE),"")</f>
        <v/>
      </c>
      <c r="E72" s="17"/>
      <c r="F72" s="17" t="str">
        <f>IF(AE72&lt;&gt;"",Bestelformulier!$F$44,"")</f>
        <v/>
      </c>
      <c r="G72" s="104"/>
      <c r="H72" s="100" t="str">
        <f>IF($AE72&lt;&gt;"",VLOOKUP($AE72,Afleveradressen!$A$8:$P$57,4,FALSE),"")</f>
        <v/>
      </c>
      <c r="I72" s="101" t="str">
        <f>IF($AE72&lt;&gt;"",VLOOKUP($AE72,Afleveradressen!$A$8:$P$57,5,FALSE),"")</f>
        <v/>
      </c>
      <c r="J72" s="101" t="str">
        <f>IF($AE72&lt;&gt;"",VLOOKUP($AE72,Afleveradressen!$A$8:$P$57,6,FALSE),"")</f>
        <v/>
      </c>
      <c r="K72" s="102" t="str">
        <f>IF($AE72&lt;&gt;"",VLOOKUP($AE72,Afleveradressen!$A$8:$P$57,7,FALSE),"")</f>
        <v/>
      </c>
      <c r="L72" s="72" t="str">
        <f>IF(AND('Taarten koppelen'!E29&lt;&gt;"",$Y72&lt;&gt;""),'Taarten koppelen'!E29,"")</f>
        <v/>
      </c>
      <c r="M72" s="72" t="str">
        <f>IF(AND('Taarten koppelen'!F29&lt;&gt;"",$Y72&lt;&gt;""),'Taarten koppelen'!F29,"")</f>
        <v/>
      </c>
      <c r="N72" s="72" t="str">
        <f>IF($AE72&lt;&gt;"",VLOOKUP($AE72,Afleveradressen!$A$8:$P$57,11,FALSE),"")</f>
        <v/>
      </c>
      <c r="O72" s="101" t="str">
        <f>IF($AE72&lt;&gt;"",VLOOKUP($AE72,Afleveradressen!$A$8:$P$57,12,FALSE),"")</f>
        <v/>
      </c>
      <c r="P72" s="72" t="str">
        <f>IF(AND('Taarten koppelen'!G29&lt;&gt;"",$Y72&lt;&gt;""),'Taarten koppelen'!G29,"")</f>
        <v/>
      </c>
      <c r="Q72" s="17" t="str">
        <f t="shared" si="2"/>
        <v/>
      </c>
      <c r="R72" s="102" t="str">
        <f>IF($AE72&lt;&gt;"",VLOOKUP($AE72,Afleveradressen!$A$8:$P$57,8,FALSE),"")</f>
        <v/>
      </c>
      <c r="S72" s="105" t="str">
        <f>IF($AE72&lt;&gt;"",VLOOKUP($AE72,Afleveradressen!$A$8:$P$57,14,FALSE),"")</f>
        <v/>
      </c>
      <c r="T72" s="103" t="str">
        <f>IF(S72&lt;&gt;"",VLOOKUP($S72,stamgegevens!$B$5:$E$15,3,FALSE),"")</f>
        <v/>
      </c>
      <c r="U72" s="103" t="str">
        <f>IF(T72&lt;&gt;"",VLOOKUP($S72,stamgegevens!$B$5:$E$15,4,FALSE),"")</f>
        <v/>
      </c>
      <c r="V72" s="17"/>
      <c r="W72" s="17"/>
      <c r="X72" s="17" t="str">
        <f>IF(Y72="","",VLOOKUP(Y72,stamgegevens!$C$23:$H$52,6,FALSE))</f>
        <v/>
      </c>
      <c r="Y72" s="104" t="str">
        <f>IF('Taarten koppelen'!$K29&lt;&gt;"",'Taarten koppelen'!$K$4,"")</f>
        <v/>
      </c>
      <c r="Z72" s="17" t="str">
        <f>IF('Taarten koppelen'!K29&lt;&gt;"",'Taarten koppelen'!K29,"")</f>
        <v/>
      </c>
      <c r="AE72" s="1" t="str">
        <f t="shared" ref="AE72:AE135" si="3">CONCATENATE(L72,M72,P72)</f>
        <v/>
      </c>
    </row>
    <row r="73" spans="4:31" x14ac:dyDescent="0.2">
      <c r="D73" s="100" t="str">
        <f>IF($AE73&lt;&gt;"",VLOOKUP($AE73,Afleveradressen!$A$8:$P$57,15,FALSE),"")</f>
        <v/>
      </c>
      <c r="E73" s="17"/>
      <c r="F73" s="17" t="str">
        <f>IF(AE73&lt;&gt;"",Bestelformulier!$F$44,"")</f>
        <v/>
      </c>
      <c r="G73" s="104"/>
      <c r="H73" s="100" t="str">
        <f>IF($AE73&lt;&gt;"",VLOOKUP($AE73,Afleveradressen!$A$8:$P$57,4,FALSE),"")</f>
        <v/>
      </c>
      <c r="I73" s="101" t="str">
        <f>IF($AE73&lt;&gt;"",VLOOKUP($AE73,Afleveradressen!$A$8:$P$57,5,FALSE),"")</f>
        <v/>
      </c>
      <c r="J73" s="101" t="str">
        <f>IF($AE73&lt;&gt;"",VLOOKUP($AE73,Afleveradressen!$A$8:$P$57,6,FALSE),"")</f>
        <v/>
      </c>
      <c r="K73" s="102" t="str">
        <f>IF($AE73&lt;&gt;"",VLOOKUP($AE73,Afleveradressen!$A$8:$P$57,7,FALSE),"")</f>
        <v/>
      </c>
      <c r="L73" s="72" t="str">
        <f>IF(AND('Taarten koppelen'!E30&lt;&gt;"",$Y73&lt;&gt;""),'Taarten koppelen'!E30,"")</f>
        <v/>
      </c>
      <c r="M73" s="72" t="str">
        <f>IF(AND('Taarten koppelen'!F30&lt;&gt;"",$Y73&lt;&gt;""),'Taarten koppelen'!F30,"")</f>
        <v/>
      </c>
      <c r="N73" s="72" t="str">
        <f>IF($AE73&lt;&gt;"",VLOOKUP($AE73,Afleveradressen!$A$8:$P$57,11,FALSE),"")</f>
        <v/>
      </c>
      <c r="O73" s="101" t="str">
        <f>IF($AE73&lt;&gt;"",VLOOKUP($AE73,Afleveradressen!$A$8:$P$57,12,FALSE),"")</f>
        <v/>
      </c>
      <c r="P73" s="72" t="str">
        <f>IF(AND('Taarten koppelen'!G30&lt;&gt;"",$Y73&lt;&gt;""),'Taarten koppelen'!G30,"")</f>
        <v/>
      </c>
      <c r="Q73" s="17" t="str">
        <f t="shared" si="2"/>
        <v/>
      </c>
      <c r="R73" s="102" t="str">
        <f>IF($AE73&lt;&gt;"",VLOOKUP($AE73,Afleveradressen!$A$8:$P$57,8,FALSE),"")</f>
        <v/>
      </c>
      <c r="S73" s="105" t="str">
        <f>IF($AE73&lt;&gt;"",VLOOKUP($AE73,Afleveradressen!$A$8:$P$57,14,FALSE),"")</f>
        <v/>
      </c>
      <c r="T73" s="103" t="str">
        <f>IF(S73&lt;&gt;"",VLOOKUP($S73,stamgegevens!$B$5:$E$15,3,FALSE),"")</f>
        <v/>
      </c>
      <c r="U73" s="103" t="str">
        <f>IF(T73&lt;&gt;"",VLOOKUP($S73,stamgegevens!$B$5:$E$15,4,FALSE),"")</f>
        <v/>
      </c>
      <c r="V73" s="17"/>
      <c r="W73" s="17"/>
      <c r="X73" s="17" t="str">
        <f>IF(Y73="","",VLOOKUP(Y73,stamgegevens!$C$23:$H$52,6,FALSE))</f>
        <v/>
      </c>
      <c r="Y73" s="104" t="str">
        <f>IF('Taarten koppelen'!$K30&lt;&gt;"",'Taarten koppelen'!$K$4,"")</f>
        <v/>
      </c>
      <c r="Z73" s="17" t="str">
        <f>IF('Taarten koppelen'!K30&lt;&gt;"",'Taarten koppelen'!K30,"")</f>
        <v/>
      </c>
      <c r="AE73" s="1" t="str">
        <f t="shared" si="3"/>
        <v/>
      </c>
    </row>
    <row r="74" spans="4:31" x14ac:dyDescent="0.2">
      <c r="D74" s="100" t="str">
        <f>IF($AE74&lt;&gt;"",VLOOKUP($AE74,Afleveradressen!$A$8:$P$57,15,FALSE),"")</f>
        <v/>
      </c>
      <c r="E74" s="17"/>
      <c r="F74" s="17" t="str">
        <f>IF(AE74&lt;&gt;"",Bestelformulier!$F$44,"")</f>
        <v/>
      </c>
      <c r="G74" s="104"/>
      <c r="H74" s="100" t="str">
        <f>IF($AE74&lt;&gt;"",VLOOKUP($AE74,Afleveradressen!$A$8:$P$57,4,FALSE),"")</f>
        <v/>
      </c>
      <c r="I74" s="101" t="str">
        <f>IF($AE74&lt;&gt;"",VLOOKUP($AE74,Afleveradressen!$A$8:$P$57,5,FALSE),"")</f>
        <v/>
      </c>
      <c r="J74" s="101" t="str">
        <f>IF($AE74&lt;&gt;"",VLOOKUP($AE74,Afleveradressen!$A$8:$P$57,6,FALSE),"")</f>
        <v/>
      </c>
      <c r="K74" s="102" t="str">
        <f>IF($AE74&lt;&gt;"",VLOOKUP($AE74,Afleveradressen!$A$8:$P$57,7,FALSE),"")</f>
        <v/>
      </c>
      <c r="L74" s="72" t="str">
        <f>IF(AND('Taarten koppelen'!E31&lt;&gt;"",$Y74&lt;&gt;""),'Taarten koppelen'!E31,"")</f>
        <v/>
      </c>
      <c r="M74" s="72" t="str">
        <f>IF(AND('Taarten koppelen'!F31&lt;&gt;"",$Y74&lt;&gt;""),'Taarten koppelen'!F31,"")</f>
        <v/>
      </c>
      <c r="N74" s="72" t="str">
        <f>IF($AE74&lt;&gt;"",VLOOKUP($AE74,Afleveradressen!$A$8:$P$57,11,FALSE),"")</f>
        <v/>
      </c>
      <c r="O74" s="101" t="str">
        <f>IF($AE74&lt;&gt;"",VLOOKUP($AE74,Afleveradressen!$A$8:$P$57,12,FALSE),"")</f>
        <v/>
      </c>
      <c r="P74" s="72" t="str">
        <f>IF(AND('Taarten koppelen'!G31&lt;&gt;"",$Y74&lt;&gt;""),'Taarten koppelen'!G31,"")</f>
        <v/>
      </c>
      <c r="Q74" s="17" t="str">
        <f t="shared" si="2"/>
        <v/>
      </c>
      <c r="R74" s="102" t="str">
        <f>IF($AE74&lt;&gt;"",VLOOKUP($AE74,Afleveradressen!$A$8:$P$57,8,FALSE),"")</f>
        <v/>
      </c>
      <c r="S74" s="105" t="str">
        <f>IF($AE74&lt;&gt;"",VLOOKUP($AE74,Afleveradressen!$A$8:$P$57,14,FALSE),"")</f>
        <v/>
      </c>
      <c r="T74" s="103" t="str">
        <f>IF(S74&lt;&gt;"",VLOOKUP($S74,stamgegevens!$B$5:$E$15,3,FALSE),"")</f>
        <v/>
      </c>
      <c r="U74" s="103" t="str">
        <f>IF(T74&lt;&gt;"",VLOOKUP($S74,stamgegevens!$B$5:$E$15,4,FALSE),"")</f>
        <v/>
      </c>
      <c r="V74" s="17"/>
      <c r="W74" s="17"/>
      <c r="X74" s="17" t="str">
        <f>IF(Y74="","",VLOOKUP(Y74,stamgegevens!$C$23:$H$52,6,FALSE))</f>
        <v/>
      </c>
      <c r="Y74" s="104" t="str">
        <f>IF('Taarten koppelen'!$K31&lt;&gt;"",'Taarten koppelen'!$K$4,"")</f>
        <v/>
      </c>
      <c r="Z74" s="17" t="str">
        <f>IF('Taarten koppelen'!K31&lt;&gt;"",'Taarten koppelen'!K31,"")</f>
        <v/>
      </c>
      <c r="AE74" s="1" t="str">
        <f t="shared" si="3"/>
        <v/>
      </c>
    </row>
    <row r="75" spans="4:31" x14ac:dyDescent="0.2">
      <c r="D75" s="100" t="str">
        <f>IF($AE75&lt;&gt;"",VLOOKUP($AE75,Afleveradressen!$A$8:$P$57,15,FALSE),"")</f>
        <v/>
      </c>
      <c r="E75" s="17"/>
      <c r="F75" s="17" t="str">
        <f>IF(AE75&lt;&gt;"",Bestelformulier!$F$44,"")</f>
        <v/>
      </c>
      <c r="G75" s="104"/>
      <c r="H75" s="100" t="str">
        <f>IF($AE75&lt;&gt;"",VLOOKUP($AE75,Afleveradressen!$A$8:$P$57,4,FALSE),"")</f>
        <v/>
      </c>
      <c r="I75" s="101" t="str">
        <f>IF($AE75&lt;&gt;"",VLOOKUP($AE75,Afleveradressen!$A$8:$P$57,5,FALSE),"")</f>
        <v/>
      </c>
      <c r="J75" s="101" t="str">
        <f>IF($AE75&lt;&gt;"",VLOOKUP($AE75,Afleveradressen!$A$8:$P$57,6,FALSE),"")</f>
        <v/>
      </c>
      <c r="K75" s="102" t="str">
        <f>IF($AE75&lt;&gt;"",VLOOKUP($AE75,Afleveradressen!$A$8:$P$57,7,FALSE),"")</f>
        <v/>
      </c>
      <c r="L75" s="72" t="str">
        <f>IF(AND('Taarten koppelen'!E32&lt;&gt;"",$Y75&lt;&gt;""),'Taarten koppelen'!E32,"")</f>
        <v/>
      </c>
      <c r="M75" s="72" t="str">
        <f>IF(AND('Taarten koppelen'!F32&lt;&gt;"",$Y75&lt;&gt;""),'Taarten koppelen'!F32,"")</f>
        <v/>
      </c>
      <c r="N75" s="72" t="str">
        <f>IF($AE75&lt;&gt;"",VLOOKUP($AE75,Afleveradressen!$A$8:$P$57,11,FALSE),"")</f>
        <v/>
      </c>
      <c r="O75" s="101" t="str">
        <f>IF($AE75&lt;&gt;"",VLOOKUP($AE75,Afleveradressen!$A$8:$P$57,12,FALSE),"")</f>
        <v/>
      </c>
      <c r="P75" s="72" t="str">
        <f>IF(AND('Taarten koppelen'!G32&lt;&gt;"",$Y75&lt;&gt;""),'Taarten koppelen'!G32,"")</f>
        <v/>
      </c>
      <c r="Q75" s="17" t="str">
        <f t="shared" si="2"/>
        <v/>
      </c>
      <c r="R75" s="102" t="str">
        <f>IF($AE75&lt;&gt;"",VLOOKUP($AE75,Afleveradressen!$A$8:$P$57,8,FALSE),"")</f>
        <v/>
      </c>
      <c r="S75" s="105" t="str">
        <f>IF($AE75&lt;&gt;"",VLOOKUP($AE75,Afleveradressen!$A$8:$P$57,14,FALSE),"")</f>
        <v/>
      </c>
      <c r="T75" s="103" t="str">
        <f>IF(S75&lt;&gt;"",VLOOKUP($S75,stamgegevens!$B$5:$E$15,3,FALSE),"")</f>
        <v/>
      </c>
      <c r="U75" s="103" t="str">
        <f>IF(T75&lt;&gt;"",VLOOKUP($S75,stamgegevens!$B$5:$E$15,4,FALSE),"")</f>
        <v/>
      </c>
      <c r="V75" s="17"/>
      <c r="W75" s="17"/>
      <c r="X75" s="17" t="str">
        <f>IF(Y75="","",VLOOKUP(Y75,stamgegevens!$C$23:$H$52,6,FALSE))</f>
        <v/>
      </c>
      <c r="Y75" s="104" t="str">
        <f>IF('Taarten koppelen'!$K32&lt;&gt;"",'Taarten koppelen'!$K$4,"")</f>
        <v/>
      </c>
      <c r="Z75" s="17" t="str">
        <f>IF('Taarten koppelen'!K32&lt;&gt;"",'Taarten koppelen'!K32,"")</f>
        <v/>
      </c>
      <c r="AE75" s="1" t="str">
        <f t="shared" si="3"/>
        <v/>
      </c>
    </row>
    <row r="76" spans="4:31" x14ac:dyDescent="0.2">
      <c r="D76" s="100" t="str">
        <f>IF($AE76&lt;&gt;"",VLOOKUP($AE76,Afleveradressen!$A$8:$P$57,15,FALSE),"")</f>
        <v/>
      </c>
      <c r="E76" s="17"/>
      <c r="F76" s="17" t="str">
        <f>IF(AE76&lt;&gt;"",Bestelformulier!$F$44,"")</f>
        <v/>
      </c>
      <c r="G76" s="104"/>
      <c r="H76" s="100" t="str">
        <f>IF($AE76&lt;&gt;"",VLOOKUP($AE76,Afleveradressen!$A$8:$P$57,4,FALSE),"")</f>
        <v/>
      </c>
      <c r="I76" s="101" t="str">
        <f>IF($AE76&lt;&gt;"",VLOOKUP($AE76,Afleveradressen!$A$8:$P$57,5,FALSE),"")</f>
        <v/>
      </c>
      <c r="J76" s="101" t="str">
        <f>IF($AE76&lt;&gt;"",VLOOKUP($AE76,Afleveradressen!$A$8:$P$57,6,FALSE),"")</f>
        <v/>
      </c>
      <c r="K76" s="102" t="str">
        <f>IF($AE76&lt;&gt;"",VLOOKUP($AE76,Afleveradressen!$A$8:$P$57,7,FALSE),"")</f>
        <v/>
      </c>
      <c r="L76" s="72" t="str">
        <f>IF(AND('Taarten koppelen'!E33&lt;&gt;"",$Y76&lt;&gt;""),'Taarten koppelen'!E33,"")</f>
        <v/>
      </c>
      <c r="M76" s="72" t="str">
        <f>IF(AND('Taarten koppelen'!F33&lt;&gt;"",$Y76&lt;&gt;""),'Taarten koppelen'!F33,"")</f>
        <v/>
      </c>
      <c r="N76" s="72" t="str">
        <f>IF($AE76&lt;&gt;"",VLOOKUP($AE76,Afleveradressen!$A$8:$P$57,11,FALSE),"")</f>
        <v/>
      </c>
      <c r="O76" s="101" t="str">
        <f>IF($AE76&lt;&gt;"",VLOOKUP($AE76,Afleveradressen!$A$8:$P$57,12,FALSE),"")</f>
        <v/>
      </c>
      <c r="P76" s="72" t="str">
        <f>IF(AND('Taarten koppelen'!G33&lt;&gt;"",$Y76&lt;&gt;""),'Taarten koppelen'!G33,"")</f>
        <v/>
      </c>
      <c r="Q76" s="17" t="str">
        <f t="shared" si="2"/>
        <v/>
      </c>
      <c r="R76" s="102" t="str">
        <f>IF($AE76&lt;&gt;"",VLOOKUP($AE76,Afleveradressen!$A$8:$P$57,8,FALSE),"")</f>
        <v/>
      </c>
      <c r="S76" s="105" t="str">
        <f>IF($AE76&lt;&gt;"",VLOOKUP($AE76,Afleveradressen!$A$8:$P$57,14,FALSE),"")</f>
        <v/>
      </c>
      <c r="T76" s="103" t="str">
        <f>IF(S76&lt;&gt;"",VLOOKUP($S76,stamgegevens!$B$5:$E$15,3,FALSE),"")</f>
        <v/>
      </c>
      <c r="U76" s="103" t="str">
        <f>IF(T76&lt;&gt;"",VLOOKUP($S76,stamgegevens!$B$5:$E$15,4,FALSE),"")</f>
        <v/>
      </c>
      <c r="V76" s="17"/>
      <c r="W76" s="17"/>
      <c r="X76" s="17" t="str">
        <f>IF(Y76="","",VLOOKUP(Y76,stamgegevens!$C$23:$H$52,6,FALSE))</f>
        <v/>
      </c>
      <c r="Y76" s="104" t="str">
        <f>IF('Taarten koppelen'!$K33&lt;&gt;"",'Taarten koppelen'!$K$4,"")</f>
        <v/>
      </c>
      <c r="Z76" s="17" t="str">
        <f>IF('Taarten koppelen'!K33&lt;&gt;"",'Taarten koppelen'!K33,"")</f>
        <v/>
      </c>
      <c r="AE76" s="1" t="str">
        <f t="shared" si="3"/>
        <v/>
      </c>
    </row>
    <row r="77" spans="4:31" x14ac:dyDescent="0.2">
      <c r="D77" s="100" t="str">
        <f>IF($AE77&lt;&gt;"",VLOOKUP($AE77,Afleveradressen!$A$8:$P$57,15,FALSE),"")</f>
        <v/>
      </c>
      <c r="E77" s="17"/>
      <c r="F77" s="17" t="str">
        <f>IF(AE77&lt;&gt;"",Bestelformulier!$F$44,"")</f>
        <v/>
      </c>
      <c r="G77" s="104"/>
      <c r="H77" s="100" t="str">
        <f>IF($AE77&lt;&gt;"",VLOOKUP($AE77,Afleveradressen!$A$8:$P$57,4,FALSE),"")</f>
        <v/>
      </c>
      <c r="I77" s="101" t="str">
        <f>IF($AE77&lt;&gt;"",VLOOKUP($AE77,Afleveradressen!$A$8:$P$57,5,FALSE),"")</f>
        <v/>
      </c>
      <c r="J77" s="101" t="str">
        <f>IF($AE77&lt;&gt;"",VLOOKUP($AE77,Afleveradressen!$A$8:$P$57,6,FALSE),"")</f>
        <v/>
      </c>
      <c r="K77" s="102" t="str">
        <f>IF($AE77&lt;&gt;"",VLOOKUP($AE77,Afleveradressen!$A$8:$P$57,7,FALSE),"")</f>
        <v/>
      </c>
      <c r="L77" s="72" t="str">
        <f>IF(AND('Taarten koppelen'!E34&lt;&gt;"",$Y77&lt;&gt;""),'Taarten koppelen'!E34,"")</f>
        <v/>
      </c>
      <c r="M77" s="72" t="str">
        <f>IF(AND('Taarten koppelen'!F34&lt;&gt;"",$Y77&lt;&gt;""),'Taarten koppelen'!F34,"")</f>
        <v/>
      </c>
      <c r="N77" s="72" t="str">
        <f>IF($AE77&lt;&gt;"",VLOOKUP($AE77,Afleveradressen!$A$8:$P$57,11,FALSE),"")</f>
        <v/>
      </c>
      <c r="O77" s="101" t="str">
        <f>IF($AE77&lt;&gt;"",VLOOKUP($AE77,Afleveradressen!$A$8:$P$57,12,FALSE),"")</f>
        <v/>
      </c>
      <c r="P77" s="72" t="str">
        <f>IF(AND('Taarten koppelen'!G34&lt;&gt;"",$Y77&lt;&gt;""),'Taarten koppelen'!G34,"")</f>
        <v/>
      </c>
      <c r="Q77" s="17" t="str">
        <f t="shared" si="2"/>
        <v/>
      </c>
      <c r="R77" s="102" t="str">
        <f>IF($AE77&lt;&gt;"",VLOOKUP($AE77,Afleveradressen!$A$8:$P$57,8,FALSE),"")</f>
        <v/>
      </c>
      <c r="S77" s="105" t="str">
        <f>IF($AE77&lt;&gt;"",VLOOKUP($AE77,Afleveradressen!$A$8:$P$57,14,FALSE),"")</f>
        <v/>
      </c>
      <c r="T77" s="103" t="str">
        <f>IF(S77&lt;&gt;"",VLOOKUP($S77,stamgegevens!$B$5:$E$15,3,FALSE),"")</f>
        <v/>
      </c>
      <c r="U77" s="103" t="str">
        <f>IF(T77&lt;&gt;"",VLOOKUP($S77,stamgegevens!$B$5:$E$15,4,FALSE),"")</f>
        <v/>
      </c>
      <c r="V77" s="17"/>
      <c r="W77" s="17"/>
      <c r="X77" s="17" t="str">
        <f>IF(Y77="","",VLOOKUP(Y77,stamgegevens!$C$23:$H$52,6,FALSE))</f>
        <v/>
      </c>
      <c r="Y77" s="104" t="str">
        <f>IF('Taarten koppelen'!$K34&lt;&gt;"",'Taarten koppelen'!$K$4,"")</f>
        <v/>
      </c>
      <c r="Z77" s="17" t="str">
        <f>IF('Taarten koppelen'!K34&lt;&gt;"",'Taarten koppelen'!K34,"")</f>
        <v/>
      </c>
      <c r="AE77" s="1" t="str">
        <f t="shared" si="3"/>
        <v/>
      </c>
    </row>
    <row r="78" spans="4:31" x14ac:dyDescent="0.2">
      <c r="D78" s="100" t="str">
        <f>IF($AE78&lt;&gt;"",VLOOKUP($AE78,Afleveradressen!$A$8:$P$57,15,FALSE),"")</f>
        <v/>
      </c>
      <c r="E78" s="17"/>
      <c r="F78" s="17" t="str">
        <f>IF(AE78&lt;&gt;"",Bestelformulier!$F$44,"")</f>
        <v/>
      </c>
      <c r="G78" s="104"/>
      <c r="H78" s="100" t="str">
        <f>IF($AE78&lt;&gt;"",VLOOKUP($AE78,Afleveradressen!$A$8:$P$57,4,FALSE),"")</f>
        <v/>
      </c>
      <c r="I78" s="101" t="str">
        <f>IF($AE78&lt;&gt;"",VLOOKUP($AE78,Afleveradressen!$A$8:$P$57,5,FALSE),"")</f>
        <v/>
      </c>
      <c r="J78" s="101" t="str">
        <f>IF($AE78&lt;&gt;"",VLOOKUP($AE78,Afleveradressen!$A$8:$P$57,6,FALSE),"")</f>
        <v/>
      </c>
      <c r="K78" s="102" t="str">
        <f>IF($AE78&lt;&gt;"",VLOOKUP($AE78,Afleveradressen!$A$8:$P$57,7,FALSE),"")</f>
        <v/>
      </c>
      <c r="L78" s="72" t="str">
        <f>IF(AND('Taarten koppelen'!E35&lt;&gt;"",$Y78&lt;&gt;""),'Taarten koppelen'!E35,"")</f>
        <v/>
      </c>
      <c r="M78" s="72" t="str">
        <f>IF(AND('Taarten koppelen'!F35&lt;&gt;"",$Y78&lt;&gt;""),'Taarten koppelen'!F35,"")</f>
        <v/>
      </c>
      <c r="N78" s="72" t="str">
        <f>IF($AE78&lt;&gt;"",VLOOKUP($AE78,Afleveradressen!$A$8:$P$57,11,FALSE),"")</f>
        <v/>
      </c>
      <c r="O78" s="101" t="str">
        <f>IF($AE78&lt;&gt;"",VLOOKUP($AE78,Afleveradressen!$A$8:$P$57,12,FALSE),"")</f>
        <v/>
      </c>
      <c r="P78" s="72" t="str">
        <f>IF(AND('Taarten koppelen'!G35&lt;&gt;"",$Y78&lt;&gt;""),'Taarten koppelen'!G35,"")</f>
        <v/>
      </c>
      <c r="Q78" s="17" t="str">
        <f t="shared" si="2"/>
        <v/>
      </c>
      <c r="R78" s="102" t="str">
        <f>IF($AE78&lt;&gt;"",VLOOKUP($AE78,Afleveradressen!$A$8:$P$57,8,FALSE),"")</f>
        <v/>
      </c>
      <c r="S78" s="105" t="str">
        <f>IF($AE78&lt;&gt;"",VLOOKUP($AE78,Afleveradressen!$A$8:$P$57,14,FALSE),"")</f>
        <v/>
      </c>
      <c r="T78" s="103" t="str">
        <f>IF(S78&lt;&gt;"",VLOOKUP($S78,stamgegevens!$B$5:$E$15,3,FALSE),"")</f>
        <v/>
      </c>
      <c r="U78" s="103" t="str">
        <f>IF(T78&lt;&gt;"",VLOOKUP($S78,stamgegevens!$B$5:$E$15,4,FALSE),"")</f>
        <v/>
      </c>
      <c r="V78" s="17"/>
      <c r="W78" s="17"/>
      <c r="X78" s="17" t="str">
        <f>IF(Y78="","",VLOOKUP(Y78,stamgegevens!$C$23:$H$52,6,FALSE))</f>
        <v/>
      </c>
      <c r="Y78" s="104" t="str">
        <f>IF('Taarten koppelen'!$K35&lt;&gt;"",'Taarten koppelen'!$K$4,"")</f>
        <v/>
      </c>
      <c r="Z78" s="17" t="str">
        <f>IF('Taarten koppelen'!K35&lt;&gt;"",'Taarten koppelen'!K35,"")</f>
        <v/>
      </c>
      <c r="AE78" s="1" t="str">
        <f t="shared" si="3"/>
        <v/>
      </c>
    </row>
    <row r="79" spans="4:31" x14ac:dyDescent="0.2">
      <c r="D79" s="100" t="str">
        <f>IF($AE79&lt;&gt;"",VLOOKUP($AE79,Afleveradressen!$A$8:$P$57,15,FALSE),"")</f>
        <v/>
      </c>
      <c r="E79" s="17"/>
      <c r="F79" s="17" t="str">
        <f>IF(AE79&lt;&gt;"",Bestelformulier!$F$44,"")</f>
        <v/>
      </c>
      <c r="G79" s="104"/>
      <c r="H79" s="100" t="str">
        <f>IF($AE79&lt;&gt;"",VLOOKUP($AE79,Afleveradressen!$A$8:$P$57,4,FALSE),"")</f>
        <v/>
      </c>
      <c r="I79" s="101" t="str">
        <f>IF($AE79&lt;&gt;"",VLOOKUP($AE79,Afleveradressen!$A$8:$P$57,5,FALSE),"")</f>
        <v/>
      </c>
      <c r="J79" s="101" t="str">
        <f>IF($AE79&lt;&gt;"",VLOOKUP($AE79,Afleveradressen!$A$8:$P$57,6,FALSE),"")</f>
        <v/>
      </c>
      <c r="K79" s="102" t="str">
        <f>IF($AE79&lt;&gt;"",VLOOKUP($AE79,Afleveradressen!$A$8:$P$57,7,FALSE),"")</f>
        <v/>
      </c>
      <c r="L79" s="72" t="str">
        <f>IF(AND('Taarten koppelen'!E36&lt;&gt;"",$Y79&lt;&gt;""),'Taarten koppelen'!E36,"")</f>
        <v/>
      </c>
      <c r="M79" s="72" t="str">
        <f>IF(AND('Taarten koppelen'!F36&lt;&gt;"",$Y79&lt;&gt;""),'Taarten koppelen'!F36,"")</f>
        <v/>
      </c>
      <c r="N79" s="72" t="str">
        <f>IF($AE79&lt;&gt;"",VLOOKUP($AE79,Afleveradressen!$A$8:$P$57,11,FALSE),"")</f>
        <v/>
      </c>
      <c r="O79" s="101" t="str">
        <f>IF($AE79&lt;&gt;"",VLOOKUP($AE79,Afleveradressen!$A$8:$P$57,12,FALSE),"")</f>
        <v/>
      </c>
      <c r="P79" s="72" t="str">
        <f>IF(AND('Taarten koppelen'!G36&lt;&gt;"",$Y79&lt;&gt;""),'Taarten koppelen'!G36,"")</f>
        <v/>
      </c>
      <c r="Q79" s="17" t="str">
        <f t="shared" si="2"/>
        <v/>
      </c>
      <c r="R79" s="102" t="str">
        <f>IF($AE79&lt;&gt;"",VLOOKUP($AE79,Afleveradressen!$A$8:$P$57,8,FALSE),"")</f>
        <v/>
      </c>
      <c r="S79" s="105" t="str">
        <f>IF($AE79&lt;&gt;"",VLOOKUP($AE79,Afleveradressen!$A$8:$P$57,14,FALSE),"")</f>
        <v/>
      </c>
      <c r="T79" s="103" t="str">
        <f>IF(S79&lt;&gt;"",VLOOKUP($S79,stamgegevens!$B$5:$E$15,3,FALSE),"")</f>
        <v/>
      </c>
      <c r="U79" s="103" t="str">
        <f>IF(T79&lt;&gt;"",VLOOKUP($S79,stamgegevens!$B$5:$E$15,4,FALSE),"")</f>
        <v/>
      </c>
      <c r="V79" s="17"/>
      <c r="W79" s="17"/>
      <c r="X79" s="17" t="str">
        <f>IF(Y79="","",VLOOKUP(Y79,stamgegevens!$C$23:$H$52,6,FALSE))</f>
        <v/>
      </c>
      <c r="Y79" s="104" t="str">
        <f>IF('Taarten koppelen'!$K36&lt;&gt;"",'Taarten koppelen'!$K$4,"")</f>
        <v/>
      </c>
      <c r="Z79" s="17" t="str">
        <f>IF('Taarten koppelen'!K36&lt;&gt;"",'Taarten koppelen'!K36,"")</f>
        <v/>
      </c>
      <c r="AE79" s="1" t="str">
        <f t="shared" si="3"/>
        <v/>
      </c>
    </row>
    <row r="80" spans="4:31" x14ac:dyDescent="0.2">
      <c r="D80" s="100" t="str">
        <f>IF($AE80&lt;&gt;"",VLOOKUP($AE80,Afleveradressen!$A$8:$P$57,15,FALSE),"")</f>
        <v/>
      </c>
      <c r="E80" s="17"/>
      <c r="F80" s="17" t="str">
        <f>IF(AE80&lt;&gt;"",Bestelformulier!$F$44,"")</f>
        <v/>
      </c>
      <c r="G80" s="104"/>
      <c r="H80" s="100" t="str">
        <f>IF($AE80&lt;&gt;"",VLOOKUP($AE80,Afleveradressen!$A$8:$P$57,4,FALSE),"")</f>
        <v/>
      </c>
      <c r="I80" s="101" t="str">
        <f>IF($AE80&lt;&gt;"",VLOOKUP($AE80,Afleveradressen!$A$8:$P$57,5,FALSE),"")</f>
        <v/>
      </c>
      <c r="J80" s="101" t="str">
        <f>IF($AE80&lt;&gt;"",VLOOKUP($AE80,Afleveradressen!$A$8:$P$57,6,FALSE),"")</f>
        <v/>
      </c>
      <c r="K80" s="102" t="str">
        <f>IF($AE80&lt;&gt;"",VLOOKUP($AE80,Afleveradressen!$A$8:$P$57,7,FALSE),"")</f>
        <v/>
      </c>
      <c r="L80" s="72" t="str">
        <f>IF(AND('Taarten koppelen'!E37&lt;&gt;"",$Y80&lt;&gt;""),'Taarten koppelen'!E37,"")</f>
        <v/>
      </c>
      <c r="M80" s="72" t="str">
        <f>IF(AND('Taarten koppelen'!F37&lt;&gt;"",$Y80&lt;&gt;""),'Taarten koppelen'!F37,"")</f>
        <v/>
      </c>
      <c r="N80" s="72" t="str">
        <f>IF($AE80&lt;&gt;"",VLOOKUP($AE80,Afleveradressen!$A$8:$P$57,11,FALSE),"")</f>
        <v/>
      </c>
      <c r="O80" s="101" t="str">
        <f>IF($AE80&lt;&gt;"",VLOOKUP($AE80,Afleveradressen!$A$8:$P$57,12,FALSE),"")</f>
        <v/>
      </c>
      <c r="P80" s="72" t="str">
        <f>IF(AND('Taarten koppelen'!G37&lt;&gt;"",$Y80&lt;&gt;""),'Taarten koppelen'!G37,"")</f>
        <v/>
      </c>
      <c r="Q80" s="17" t="str">
        <f t="shared" si="2"/>
        <v/>
      </c>
      <c r="R80" s="102" t="str">
        <f>IF($AE80&lt;&gt;"",VLOOKUP($AE80,Afleveradressen!$A$8:$P$57,8,FALSE),"")</f>
        <v/>
      </c>
      <c r="S80" s="105" t="str">
        <f>IF($AE80&lt;&gt;"",VLOOKUP($AE80,Afleveradressen!$A$8:$P$57,14,FALSE),"")</f>
        <v/>
      </c>
      <c r="T80" s="103" t="str">
        <f>IF(S80&lt;&gt;"",VLOOKUP($S80,stamgegevens!$B$5:$E$15,3,FALSE),"")</f>
        <v/>
      </c>
      <c r="U80" s="103" t="str">
        <f>IF(T80&lt;&gt;"",VLOOKUP($S80,stamgegevens!$B$5:$E$15,4,FALSE),"")</f>
        <v/>
      </c>
      <c r="V80" s="17"/>
      <c r="W80" s="17"/>
      <c r="X80" s="17" t="str">
        <f>IF(Y80="","",VLOOKUP(Y80,stamgegevens!$C$23:$H$52,6,FALSE))</f>
        <v/>
      </c>
      <c r="Y80" s="104" t="str">
        <f>IF('Taarten koppelen'!$K37&lt;&gt;"",'Taarten koppelen'!$K$4,"")</f>
        <v/>
      </c>
      <c r="Z80" s="17" t="str">
        <f>IF('Taarten koppelen'!K37&lt;&gt;"",'Taarten koppelen'!K37,"")</f>
        <v/>
      </c>
      <c r="AE80" s="1" t="str">
        <f t="shared" si="3"/>
        <v/>
      </c>
    </row>
    <row r="81" spans="4:31" x14ac:dyDescent="0.2">
      <c r="D81" s="100" t="str">
        <f>IF($AE81&lt;&gt;"",VLOOKUP($AE81,Afleveradressen!$A$8:$P$57,15,FALSE),"")</f>
        <v/>
      </c>
      <c r="E81" s="17"/>
      <c r="F81" s="17" t="str">
        <f>IF(AE81&lt;&gt;"",Bestelformulier!$F$44,"")</f>
        <v/>
      </c>
      <c r="G81" s="104"/>
      <c r="H81" s="100" t="str">
        <f>IF($AE81&lt;&gt;"",VLOOKUP($AE81,Afleveradressen!$A$8:$P$57,4,FALSE),"")</f>
        <v/>
      </c>
      <c r="I81" s="101" t="str">
        <f>IF($AE81&lt;&gt;"",VLOOKUP($AE81,Afleveradressen!$A$8:$P$57,5,FALSE),"")</f>
        <v/>
      </c>
      <c r="J81" s="101" t="str">
        <f>IF($AE81&lt;&gt;"",VLOOKUP($AE81,Afleveradressen!$A$8:$P$57,6,FALSE),"")</f>
        <v/>
      </c>
      <c r="K81" s="102" t="str">
        <f>IF($AE81&lt;&gt;"",VLOOKUP($AE81,Afleveradressen!$A$8:$P$57,7,FALSE),"")</f>
        <v/>
      </c>
      <c r="L81" s="72" t="str">
        <f>IF(AND('Taarten koppelen'!E38&lt;&gt;"",$Y81&lt;&gt;""),'Taarten koppelen'!E38,"")</f>
        <v/>
      </c>
      <c r="M81" s="72" t="str">
        <f>IF(AND('Taarten koppelen'!F38&lt;&gt;"",$Y81&lt;&gt;""),'Taarten koppelen'!F38,"")</f>
        <v/>
      </c>
      <c r="N81" s="72" t="str">
        <f>IF($AE81&lt;&gt;"",VLOOKUP($AE81,Afleveradressen!$A$8:$P$57,11,FALSE),"")</f>
        <v/>
      </c>
      <c r="O81" s="101" t="str">
        <f>IF($AE81&lt;&gt;"",VLOOKUP($AE81,Afleveradressen!$A$8:$P$57,12,FALSE),"")</f>
        <v/>
      </c>
      <c r="P81" s="72" t="str">
        <f>IF(AND('Taarten koppelen'!G38&lt;&gt;"",$Y81&lt;&gt;""),'Taarten koppelen'!G38,"")</f>
        <v/>
      </c>
      <c r="Q81" s="17" t="str">
        <f t="shared" si="2"/>
        <v/>
      </c>
      <c r="R81" s="102" t="str">
        <f>IF($AE81&lt;&gt;"",VLOOKUP($AE81,Afleveradressen!$A$8:$P$57,8,FALSE),"")</f>
        <v/>
      </c>
      <c r="S81" s="105" t="str">
        <f>IF($AE81&lt;&gt;"",VLOOKUP($AE81,Afleveradressen!$A$8:$P$57,14,FALSE),"")</f>
        <v/>
      </c>
      <c r="T81" s="103" t="str">
        <f>IF(S81&lt;&gt;"",VLOOKUP($S81,stamgegevens!$B$5:$E$15,3,FALSE),"")</f>
        <v/>
      </c>
      <c r="U81" s="103" t="str">
        <f>IF(T81&lt;&gt;"",VLOOKUP($S81,stamgegevens!$B$5:$E$15,4,FALSE),"")</f>
        <v/>
      </c>
      <c r="V81" s="17"/>
      <c r="W81" s="17"/>
      <c r="X81" s="17" t="str">
        <f>IF(Y81="","",VLOOKUP(Y81,stamgegevens!$C$23:$H$52,6,FALSE))</f>
        <v/>
      </c>
      <c r="Y81" s="104" t="str">
        <f>IF('Taarten koppelen'!$K38&lt;&gt;"",'Taarten koppelen'!$K$4,"")</f>
        <v/>
      </c>
      <c r="Z81" s="17" t="str">
        <f>IF('Taarten koppelen'!K38&lt;&gt;"",'Taarten koppelen'!K38,"")</f>
        <v/>
      </c>
      <c r="AE81" s="1" t="str">
        <f t="shared" si="3"/>
        <v/>
      </c>
    </row>
    <row r="82" spans="4:31" x14ac:dyDescent="0.2">
      <c r="D82" s="100" t="str">
        <f>IF($AE82&lt;&gt;"",VLOOKUP($AE82,Afleveradressen!$A$8:$P$57,15,FALSE),"")</f>
        <v/>
      </c>
      <c r="E82" s="17"/>
      <c r="F82" s="17" t="str">
        <f>IF(AE82&lt;&gt;"",Bestelformulier!$F$44,"")</f>
        <v/>
      </c>
      <c r="G82" s="104"/>
      <c r="H82" s="100" t="str">
        <f>IF($AE82&lt;&gt;"",VLOOKUP($AE82,Afleveradressen!$A$8:$P$57,4,FALSE),"")</f>
        <v/>
      </c>
      <c r="I82" s="101" t="str">
        <f>IF($AE82&lt;&gt;"",VLOOKUP($AE82,Afleveradressen!$A$8:$P$57,5,FALSE),"")</f>
        <v/>
      </c>
      <c r="J82" s="101" t="str">
        <f>IF($AE82&lt;&gt;"",VLOOKUP($AE82,Afleveradressen!$A$8:$P$57,6,FALSE),"")</f>
        <v/>
      </c>
      <c r="K82" s="102" t="str">
        <f>IF($AE82&lt;&gt;"",VLOOKUP($AE82,Afleveradressen!$A$8:$P$57,7,FALSE),"")</f>
        <v/>
      </c>
      <c r="L82" s="72" t="str">
        <f>IF(AND('Taarten koppelen'!E39&lt;&gt;"",$Y82&lt;&gt;""),'Taarten koppelen'!E39,"")</f>
        <v/>
      </c>
      <c r="M82" s="72" t="str">
        <f>IF(AND('Taarten koppelen'!F39&lt;&gt;"",$Y82&lt;&gt;""),'Taarten koppelen'!F39,"")</f>
        <v/>
      </c>
      <c r="N82" s="72" t="str">
        <f>IF($AE82&lt;&gt;"",VLOOKUP($AE82,Afleveradressen!$A$8:$P$57,11,FALSE),"")</f>
        <v/>
      </c>
      <c r="O82" s="101" t="str">
        <f>IF($AE82&lt;&gt;"",VLOOKUP($AE82,Afleveradressen!$A$8:$P$57,12,FALSE),"")</f>
        <v/>
      </c>
      <c r="P82" s="72" t="str">
        <f>IF(AND('Taarten koppelen'!G39&lt;&gt;"",$Y82&lt;&gt;""),'Taarten koppelen'!G39,"")</f>
        <v/>
      </c>
      <c r="Q82" s="17" t="str">
        <f t="shared" si="2"/>
        <v/>
      </c>
      <c r="R82" s="102" t="str">
        <f>IF($AE82&lt;&gt;"",VLOOKUP($AE82,Afleveradressen!$A$8:$P$57,8,FALSE),"")</f>
        <v/>
      </c>
      <c r="S82" s="105" t="str">
        <f>IF($AE82&lt;&gt;"",VLOOKUP($AE82,Afleveradressen!$A$8:$P$57,14,FALSE),"")</f>
        <v/>
      </c>
      <c r="T82" s="103" t="str">
        <f>IF(S82&lt;&gt;"",VLOOKUP($S82,stamgegevens!$B$5:$E$15,3,FALSE),"")</f>
        <v/>
      </c>
      <c r="U82" s="103" t="str">
        <f>IF(T82&lt;&gt;"",VLOOKUP($S82,stamgegevens!$B$5:$E$15,4,FALSE),"")</f>
        <v/>
      </c>
      <c r="V82" s="17"/>
      <c r="W82" s="17"/>
      <c r="X82" s="17" t="str">
        <f>IF(Y82="","",VLOOKUP(Y82,stamgegevens!$C$23:$H$52,6,FALSE))</f>
        <v/>
      </c>
      <c r="Y82" s="104" t="str">
        <f>IF('Taarten koppelen'!$K39&lt;&gt;"",'Taarten koppelen'!$K$4,"")</f>
        <v/>
      </c>
      <c r="Z82" s="17" t="str">
        <f>IF('Taarten koppelen'!K39&lt;&gt;"",'Taarten koppelen'!K39,"")</f>
        <v/>
      </c>
      <c r="AE82" s="1" t="str">
        <f t="shared" si="3"/>
        <v/>
      </c>
    </row>
    <row r="83" spans="4:31" x14ac:dyDescent="0.2">
      <c r="D83" s="100" t="str">
        <f>IF($AE83&lt;&gt;"",VLOOKUP($AE83,Afleveradressen!$A$8:$P$57,15,FALSE),"")</f>
        <v/>
      </c>
      <c r="E83" s="17"/>
      <c r="F83" s="17" t="str">
        <f>IF(AE83&lt;&gt;"",Bestelformulier!$F$44,"")</f>
        <v/>
      </c>
      <c r="G83" s="104"/>
      <c r="H83" s="100" t="str">
        <f>IF($AE83&lt;&gt;"",VLOOKUP($AE83,Afleveradressen!$A$8:$P$57,4,FALSE),"")</f>
        <v/>
      </c>
      <c r="I83" s="101" t="str">
        <f>IF($AE83&lt;&gt;"",VLOOKUP($AE83,Afleveradressen!$A$8:$P$57,5,FALSE),"")</f>
        <v/>
      </c>
      <c r="J83" s="101" t="str">
        <f>IF($AE83&lt;&gt;"",VLOOKUP($AE83,Afleveradressen!$A$8:$P$57,6,FALSE),"")</f>
        <v/>
      </c>
      <c r="K83" s="102" t="str">
        <f>IF($AE83&lt;&gt;"",VLOOKUP($AE83,Afleveradressen!$A$8:$P$57,7,FALSE),"")</f>
        <v/>
      </c>
      <c r="L83" s="72" t="str">
        <f>IF(AND('Taarten koppelen'!E40&lt;&gt;"",$Y83&lt;&gt;""),'Taarten koppelen'!E40,"")</f>
        <v/>
      </c>
      <c r="M83" s="72" t="str">
        <f>IF(AND('Taarten koppelen'!F40&lt;&gt;"",$Y83&lt;&gt;""),'Taarten koppelen'!F40,"")</f>
        <v/>
      </c>
      <c r="N83" s="72" t="str">
        <f>IF($AE83&lt;&gt;"",VLOOKUP($AE83,Afleveradressen!$A$8:$P$57,11,FALSE),"")</f>
        <v/>
      </c>
      <c r="O83" s="101" t="str">
        <f>IF($AE83&lt;&gt;"",VLOOKUP($AE83,Afleveradressen!$A$8:$P$57,12,FALSE),"")</f>
        <v/>
      </c>
      <c r="P83" s="72" t="str">
        <f>IF(AND('Taarten koppelen'!G40&lt;&gt;"",$Y83&lt;&gt;""),'Taarten koppelen'!G40,"")</f>
        <v/>
      </c>
      <c r="Q83" s="17" t="str">
        <f t="shared" si="2"/>
        <v/>
      </c>
      <c r="R83" s="102" t="str">
        <f>IF($AE83&lt;&gt;"",VLOOKUP($AE83,Afleveradressen!$A$8:$P$57,8,FALSE),"")</f>
        <v/>
      </c>
      <c r="S83" s="105" t="str">
        <f>IF($AE83&lt;&gt;"",VLOOKUP($AE83,Afleveradressen!$A$8:$P$57,14,FALSE),"")</f>
        <v/>
      </c>
      <c r="T83" s="103" t="str">
        <f>IF(S83&lt;&gt;"",VLOOKUP($S83,stamgegevens!$B$5:$E$15,3,FALSE),"")</f>
        <v/>
      </c>
      <c r="U83" s="103" t="str">
        <f>IF(T83&lt;&gt;"",VLOOKUP($S83,stamgegevens!$B$5:$E$15,4,FALSE),"")</f>
        <v/>
      </c>
      <c r="V83" s="17"/>
      <c r="W83" s="17"/>
      <c r="X83" s="17" t="str">
        <f>IF(Y83="","",VLOOKUP(Y83,stamgegevens!$C$23:$H$52,6,FALSE))</f>
        <v/>
      </c>
      <c r="Y83" s="104" t="str">
        <f>IF('Taarten koppelen'!$K40&lt;&gt;"",'Taarten koppelen'!$K$4,"")</f>
        <v/>
      </c>
      <c r="Z83" s="17" t="str">
        <f>IF('Taarten koppelen'!K40&lt;&gt;"",'Taarten koppelen'!K40,"")</f>
        <v/>
      </c>
      <c r="AE83" s="1" t="str">
        <f t="shared" si="3"/>
        <v/>
      </c>
    </row>
    <row r="84" spans="4:31" x14ac:dyDescent="0.2">
      <c r="D84" s="100" t="str">
        <f>IF($AE84&lt;&gt;"",VLOOKUP($AE84,Afleveradressen!$A$8:$P$57,15,FALSE),"")</f>
        <v/>
      </c>
      <c r="E84" s="17"/>
      <c r="F84" s="17" t="str">
        <f>IF(AE84&lt;&gt;"",Bestelformulier!$F$44,"")</f>
        <v/>
      </c>
      <c r="G84" s="104"/>
      <c r="H84" s="100" t="str">
        <f>IF($AE84&lt;&gt;"",VLOOKUP($AE84,Afleveradressen!$A$8:$P$57,4,FALSE),"")</f>
        <v/>
      </c>
      <c r="I84" s="101" t="str">
        <f>IF($AE84&lt;&gt;"",VLOOKUP($AE84,Afleveradressen!$A$8:$P$57,5,FALSE),"")</f>
        <v/>
      </c>
      <c r="J84" s="101" t="str">
        <f>IF($AE84&lt;&gt;"",VLOOKUP($AE84,Afleveradressen!$A$8:$P$57,6,FALSE),"")</f>
        <v/>
      </c>
      <c r="K84" s="102" t="str">
        <f>IF($AE84&lt;&gt;"",VLOOKUP($AE84,Afleveradressen!$A$8:$P$57,7,FALSE),"")</f>
        <v/>
      </c>
      <c r="L84" s="72" t="str">
        <f>IF(AND('Taarten koppelen'!E41&lt;&gt;"",$Y84&lt;&gt;""),'Taarten koppelen'!E41,"")</f>
        <v/>
      </c>
      <c r="M84" s="72" t="str">
        <f>IF(AND('Taarten koppelen'!F41&lt;&gt;"",$Y84&lt;&gt;""),'Taarten koppelen'!F41,"")</f>
        <v/>
      </c>
      <c r="N84" s="72" t="str">
        <f>IF($AE84&lt;&gt;"",VLOOKUP($AE84,Afleveradressen!$A$8:$P$57,11,FALSE),"")</f>
        <v/>
      </c>
      <c r="O84" s="101" t="str">
        <f>IF($AE84&lt;&gt;"",VLOOKUP($AE84,Afleveradressen!$A$8:$P$57,12,FALSE),"")</f>
        <v/>
      </c>
      <c r="P84" s="72" t="str">
        <f>IF(AND('Taarten koppelen'!G41&lt;&gt;"",$Y84&lt;&gt;""),'Taarten koppelen'!G41,"")</f>
        <v/>
      </c>
      <c r="Q84" s="17" t="str">
        <f t="shared" si="2"/>
        <v/>
      </c>
      <c r="R84" s="102" t="str">
        <f>IF($AE84&lt;&gt;"",VLOOKUP($AE84,Afleveradressen!$A$8:$P$57,8,FALSE),"")</f>
        <v/>
      </c>
      <c r="S84" s="105" t="str">
        <f>IF($AE84&lt;&gt;"",VLOOKUP($AE84,Afleveradressen!$A$8:$P$57,14,FALSE),"")</f>
        <v/>
      </c>
      <c r="T84" s="103" t="str">
        <f>IF(S84&lt;&gt;"",VLOOKUP($S84,stamgegevens!$B$5:$E$15,3,FALSE),"")</f>
        <v/>
      </c>
      <c r="U84" s="103" t="str">
        <f>IF(T84&lt;&gt;"",VLOOKUP($S84,stamgegevens!$B$5:$E$15,4,FALSE),"")</f>
        <v/>
      </c>
      <c r="V84" s="17"/>
      <c r="W84" s="17"/>
      <c r="X84" s="17" t="str">
        <f>IF(Y84="","",VLOOKUP(Y84,stamgegevens!$C$23:$H$52,6,FALSE))</f>
        <v/>
      </c>
      <c r="Y84" s="104" t="str">
        <f>IF('Taarten koppelen'!$K41&lt;&gt;"",'Taarten koppelen'!$K$4,"")</f>
        <v/>
      </c>
      <c r="Z84" s="17" t="str">
        <f>IF('Taarten koppelen'!K41&lt;&gt;"",'Taarten koppelen'!K41,"")</f>
        <v/>
      </c>
      <c r="AE84" s="1" t="str">
        <f t="shared" si="3"/>
        <v/>
      </c>
    </row>
    <row r="85" spans="4:31" x14ac:dyDescent="0.2">
      <c r="D85" s="100" t="str">
        <f>IF($AE85&lt;&gt;"",VLOOKUP($AE85,Afleveradressen!$A$8:$P$57,15,FALSE),"")</f>
        <v/>
      </c>
      <c r="E85" s="17"/>
      <c r="F85" s="17" t="str">
        <f>IF(AE85&lt;&gt;"",Bestelformulier!$F$44,"")</f>
        <v/>
      </c>
      <c r="G85" s="104"/>
      <c r="H85" s="100" t="str">
        <f>IF($AE85&lt;&gt;"",VLOOKUP($AE85,Afleveradressen!$A$8:$P$57,4,FALSE),"")</f>
        <v/>
      </c>
      <c r="I85" s="101" t="str">
        <f>IF($AE85&lt;&gt;"",VLOOKUP($AE85,Afleveradressen!$A$8:$P$57,5,FALSE),"")</f>
        <v/>
      </c>
      <c r="J85" s="101" t="str">
        <f>IF($AE85&lt;&gt;"",VLOOKUP($AE85,Afleveradressen!$A$8:$P$57,6,FALSE),"")</f>
        <v/>
      </c>
      <c r="K85" s="102" t="str">
        <f>IF($AE85&lt;&gt;"",VLOOKUP($AE85,Afleveradressen!$A$8:$P$57,7,FALSE),"")</f>
        <v/>
      </c>
      <c r="L85" s="72" t="str">
        <f>IF(AND('Taarten koppelen'!E42&lt;&gt;"",$Y85&lt;&gt;""),'Taarten koppelen'!E42,"")</f>
        <v/>
      </c>
      <c r="M85" s="72" t="str">
        <f>IF(AND('Taarten koppelen'!F42&lt;&gt;"",$Y85&lt;&gt;""),'Taarten koppelen'!F42,"")</f>
        <v/>
      </c>
      <c r="N85" s="72" t="str">
        <f>IF($AE85&lt;&gt;"",VLOOKUP($AE85,Afleveradressen!$A$8:$P$57,11,FALSE),"")</f>
        <v/>
      </c>
      <c r="O85" s="101" t="str">
        <f>IF($AE85&lt;&gt;"",VLOOKUP($AE85,Afleveradressen!$A$8:$P$57,12,FALSE),"")</f>
        <v/>
      </c>
      <c r="P85" s="72" t="str">
        <f>IF(AND('Taarten koppelen'!G42&lt;&gt;"",$Y85&lt;&gt;""),'Taarten koppelen'!G42,"")</f>
        <v/>
      </c>
      <c r="Q85" s="17" t="str">
        <f t="shared" si="2"/>
        <v/>
      </c>
      <c r="R85" s="102" t="str">
        <f>IF($AE85&lt;&gt;"",VLOOKUP($AE85,Afleveradressen!$A$8:$P$57,8,FALSE),"")</f>
        <v/>
      </c>
      <c r="S85" s="105" t="str">
        <f>IF($AE85&lt;&gt;"",VLOOKUP($AE85,Afleveradressen!$A$8:$P$57,14,FALSE),"")</f>
        <v/>
      </c>
      <c r="T85" s="103" t="str">
        <f>IF(S85&lt;&gt;"",VLOOKUP($S85,stamgegevens!$B$5:$E$15,3,FALSE),"")</f>
        <v/>
      </c>
      <c r="U85" s="103" t="str">
        <f>IF(T85&lt;&gt;"",VLOOKUP($S85,stamgegevens!$B$5:$E$15,4,FALSE),"")</f>
        <v/>
      </c>
      <c r="V85" s="17"/>
      <c r="W85" s="17"/>
      <c r="X85" s="17" t="str">
        <f>IF(Y85="","",VLOOKUP(Y85,stamgegevens!$C$23:$H$52,6,FALSE))</f>
        <v/>
      </c>
      <c r="Y85" s="104" t="str">
        <f>IF('Taarten koppelen'!$K42&lt;&gt;"",'Taarten koppelen'!$K$4,"")</f>
        <v/>
      </c>
      <c r="Z85" s="17" t="str">
        <f>IF('Taarten koppelen'!K42&lt;&gt;"",'Taarten koppelen'!K42,"")</f>
        <v/>
      </c>
      <c r="AE85" s="1" t="str">
        <f t="shared" si="3"/>
        <v/>
      </c>
    </row>
    <row r="86" spans="4:31" x14ac:dyDescent="0.2">
      <c r="D86" s="100" t="str">
        <f>IF($AE86&lt;&gt;"",VLOOKUP($AE86,Afleveradressen!$A$8:$P$57,15,FALSE),"")</f>
        <v/>
      </c>
      <c r="E86" s="17"/>
      <c r="F86" s="17" t="str">
        <f>IF(AE86&lt;&gt;"",Bestelformulier!$F$44,"")</f>
        <v/>
      </c>
      <c r="G86" s="104"/>
      <c r="H86" s="100" t="str">
        <f>IF($AE86&lt;&gt;"",VLOOKUP($AE86,Afleveradressen!$A$8:$P$57,4,FALSE),"")</f>
        <v/>
      </c>
      <c r="I86" s="101" t="str">
        <f>IF($AE86&lt;&gt;"",VLOOKUP($AE86,Afleveradressen!$A$8:$P$57,5,FALSE),"")</f>
        <v/>
      </c>
      <c r="J86" s="101" t="str">
        <f>IF($AE86&lt;&gt;"",VLOOKUP($AE86,Afleveradressen!$A$8:$P$57,6,FALSE),"")</f>
        <v/>
      </c>
      <c r="K86" s="102" t="str">
        <f>IF($AE86&lt;&gt;"",VLOOKUP($AE86,Afleveradressen!$A$8:$P$57,7,FALSE),"")</f>
        <v/>
      </c>
      <c r="L86" s="72" t="str">
        <f>IF(AND('Taarten koppelen'!E43&lt;&gt;"",$Y86&lt;&gt;""),'Taarten koppelen'!E43,"")</f>
        <v/>
      </c>
      <c r="M86" s="72" t="str">
        <f>IF(AND('Taarten koppelen'!F43&lt;&gt;"",$Y86&lt;&gt;""),'Taarten koppelen'!F43,"")</f>
        <v/>
      </c>
      <c r="N86" s="72" t="str">
        <f>IF($AE86&lt;&gt;"",VLOOKUP($AE86,Afleveradressen!$A$8:$P$57,11,FALSE),"")</f>
        <v/>
      </c>
      <c r="O86" s="101" t="str">
        <f>IF($AE86&lt;&gt;"",VLOOKUP($AE86,Afleveradressen!$A$8:$P$57,12,FALSE),"")</f>
        <v/>
      </c>
      <c r="P86" s="72" t="str">
        <f>IF(AND('Taarten koppelen'!G43&lt;&gt;"",$Y86&lt;&gt;""),'Taarten koppelen'!G43,"")</f>
        <v/>
      </c>
      <c r="Q86" s="17" t="str">
        <f t="shared" si="2"/>
        <v/>
      </c>
      <c r="R86" s="102" t="str">
        <f>IF($AE86&lt;&gt;"",VLOOKUP($AE86,Afleveradressen!$A$8:$P$57,8,FALSE),"")</f>
        <v/>
      </c>
      <c r="S86" s="105" t="str">
        <f>IF($AE86&lt;&gt;"",VLOOKUP($AE86,Afleveradressen!$A$8:$P$57,14,FALSE),"")</f>
        <v/>
      </c>
      <c r="T86" s="103" t="str">
        <f>IF(S86&lt;&gt;"",VLOOKUP($S86,stamgegevens!$B$5:$E$15,3,FALSE),"")</f>
        <v/>
      </c>
      <c r="U86" s="103" t="str">
        <f>IF(T86&lt;&gt;"",VLOOKUP($S86,stamgegevens!$B$5:$E$15,4,FALSE),"")</f>
        <v/>
      </c>
      <c r="V86" s="17"/>
      <c r="W86" s="17"/>
      <c r="X86" s="17" t="str">
        <f>IF(Y86="","",VLOOKUP(Y86,stamgegevens!$C$23:$H$52,6,FALSE))</f>
        <v/>
      </c>
      <c r="Y86" s="104" t="str">
        <f>IF('Taarten koppelen'!$K43&lt;&gt;"",'Taarten koppelen'!$K$4,"")</f>
        <v/>
      </c>
      <c r="Z86" s="17" t="str">
        <f>IF('Taarten koppelen'!K43&lt;&gt;"",'Taarten koppelen'!K43,"")</f>
        <v/>
      </c>
      <c r="AE86" s="1" t="str">
        <f t="shared" si="3"/>
        <v/>
      </c>
    </row>
    <row r="87" spans="4:31" x14ac:dyDescent="0.2">
      <c r="D87" s="100" t="str">
        <f>IF($AE87&lt;&gt;"",VLOOKUP($AE87,Afleveradressen!$A$8:$P$57,15,FALSE),"")</f>
        <v/>
      </c>
      <c r="E87" s="17"/>
      <c r="F87" s="17" t="str">
        <f>IF(AE87&lt;&gt;"",Bestelformulier!$F$44,"")</f>
        <v/>
      </c>
      <c r="G87" s="104"/>
      <c r="H87" s="100" t="str">
        <f>IF($AE87&lt;&gt;"",VLOOKUP($AE87,Afleveradressen!$A$8:$P$57,4,FALSE),"")</f>
        <v/>
      </c>
      <c r="I87" s="101" t="str">
        <f>IF($AE87&lt;&gt;"",VLOOKUP($AE87,Afleveradressen!$A$8:$P$57,5,FALSE),"")</f>
        <v/>
      </c>
      <c r="J87" s="101" t="str">
        <f>IF($AE87&lt;&gt;"",VLOOKUP($AE87,Afleveradressen!$A$8:$P$57,6,FALSE),"")</f>
        <v/>
      </c>
      <c r="K87" s="102" t="str">
        <f>IF($AE87&lt;&gt;"",VLOOKUP($AE87,Afleveradressen!$A$8:$P$57,7,FALSE),"")</f>
        <v/>
      </c>
      <c r="L87" s="72" t="str">
        <f>IF(AND('Taarten koppelen'!E44&lt;&gt;"",$Y87&lt;&gt;""),'Taarten koppelen'!E44,"")</f>
        <v/>
      </c>
      <c r="M87" s="72" t="str">
        <f>IF(AND('Taarten koppelen'!F44&lt;&gt;"",$Y87&lt;&gt;""),'Taarten koppelen'!F44,"")</f>
        <v/>
      </c>
      <c r="N87" s="72" t="str">
        <f>IF($AE87&lt;&gt;"",VLOOKUP($AE87,Afleveradressen!$A$8:$P$57,11,FALSE),"")</f>
        <v/>
      </c>
      <c r="O87" s="101" t="str">
        <f>IF($AE87&lt;&gt;"",VLOOKUP($AE87,Afleveradressen!$A$8:$P$57,12,FALSE),"")</f>
        <v/>
      </c>
      <c r="P87" s="72" t="str">
        <f>IF(AND('Taarten koppelen'!G44&lt;&gt;"",$Y87&lt;&gt;""),'Taarten koppelen'!G44,"")</f>
        <v/>
      </c>
      <c r="Q87" s="17" t="str">
        <f t="shared" si="2"/>
        <v/>
      </c>
      <c r="R87" s="102" t="str">
        <f>IF($AE87&lt;&gt;"",VLOOKUP($AE87,Afleveradressen!$A$8:$P$57,8,FALSE),"")</f>
        <v/>
      </c>
      <c r="S87" s="105" t="str">
        <f>IF($AE87&lt;&gt;"",VLOOKUP($AE87,Afleveradressen!$A$8:$P$57,14,FALSE),"")</f>
        <v/>
      </c>
      <c r="T87" s="103" t="str">
        <f>IF(S87&lt;&gt;"",VLOOKUP($S87,stamgegevens!$B$5:$E$15,3,FALSE),"")</f>
        <v/>
      </c>
      <c r="U87" s="103" t="str">
        <f>IF(T87&lt;&gt;"",VLOOKUP($S87,stamgegevens!$B$5:$E$15,4,FALSE),"")</f>
        <v/>
      </c>
      <c r="V87" s="17"/>
      <c r="W87" s="17"/>
      <c r="X87" s="17" t="str">
        <f>IF(Y87="","",VLOOKUP(Y87,stamgegevens!$C$23:$H$52,6,FALSE))</f>
        <v/>
      </c>
      <c r="Y87" s="104" t="str">
        <f>IF('Taarten koppelen'!$K44&lt;&gt;"",'Taarten koppelen'!$K$4,"")</f>
        <v/>
      </c>
      <c r="Z87" s="17" t="str">
        <f>IF('Taarten koppelen'!K44&lt;&gt;"",'Taarten koppelen'!K44,"")</f>
        <v/>
      </c>
      <c r="AE87" s="1" t="str">
        <f t="shared" si="3"/>
        <v/>
      </c>
    </row>
    <row r="88" spans="4:31" x14ac:dyDescent="0.2">
      <c r="D88" s="100" t="str">
        <f>IF($AE88&lt;&gt;"",VLOOKUP($AE88,Afleveradressen!$A$8:$P$57,15,FALSE),"")</f>
        <v/>
      </c>
      <c r="E88" s="17"/>
      <c r="F88" s="17" t="str">
        <f>IF(AE88&lt;&gt;"",Bestelformulier!$F$44,"")</f>
        <v/>
      </c>
      <c r="G88" s="104"/>
      <c r="H88" s="100" t="str">
        <f>IF($AE88&lt;&gt;"",VLOOKUP($AE88,Afleveradressen!$A$8:$P$57,4,FALSE),"")</f>
        <v/>
      </c>
      <c r="I88" s="101" t="str">
        <f>IF($AE88&lt;&gt;"",VLOOKUP($AE88,Afleveradressen!$A$8:$P$57,5,FALSE),"")</f>
        <v/>
      </c>
      <c r="J88" s="101" t="str">
        <f>IF($AE88&lt;&gt;"",VLOOKUP($AE88,Afleveradressen!$A$8:$P$57,6,FALSE),"")</f>
        <v/>
      </c>
      <c r="K88" s="102" t="str">
        <f>IF($AE88&lt;&gt;"",VLOOKUP($AE88,Afleveradressen!$A$8:$P$57,7,FALSE),"")</f>
        <v/>
      </c>
      <c r="L88" s="72" t="str">
        <f>IF(AND('Taarten koppelen'!E45&lt;&gt;"",$Y88&lt;&gt;""),'Taarten koppelen'!E45,"")</f>
        <v/>
      </c>
      <c r="M88" s="72" t="str">
        <f>IF(AND('Taarten koppelen'!F45&lt;&gt;"",$Y88&lt;&gt;""),'Taarten koppelen'!F45,"")</f>
        <v/>
      </c>
      <c r="N88" s="72" t="str">
        <f>IF($AE88&lt;&gt;"",VLOOKUP($AE88,Afleveradressen!$A$8:$P$57,11,FALSE),"")</f>
        <v/>
      </c>
      <c r="O88" s="101" t="str">
        <f>IF($AE88&lt;&gt;"",VLOOKUP($AE88,Afleveradressen!$A$8:$P$57,12,FALSE),"")</f>
        <v/>
      </c>
      <c r="P88" s="72" t="str">
        <f>IF(AND('Taarten koppelen'!G45&lt;&gt;"",$Y88&lt;&gt;""),'Taarten koppelen'!G45,"")</f>
        <v/>
      </c>
      <c r="Q88" s="17" t="str">
        <f t="shared" si="2"/>
        <v/>
      </c>
      <c r="R88" s="102" t="str">
        <f>IF($AE88&lt;&gt;"",VLOOKUP($AE88,Afleveradressen!$A$8:$P$57,8,FALSE),"")</f>
        <v/>
      </c>
      <c r="S88" s="105" t="str">
        <f>IF($AE88&lt;&gt;"",VLOOKUP($AE88,Afleveradressen!$A$8:$P$57,14,FALSE),"")</f>
        <v/>
      </c>
      <c r="T88" s="103" t="str">
        <f>IF(S88&lt;&gt;"",VLOOKUP($S88,stamgegevens!$B$5:$E$15,3,FALSE),"")</f>
        <v/>
      </c>
      <c r="U88" s="103" t="str">
        <f>IF(T88&lt;&gt;"",VLOOKUP($S88,stamgegevens!$B$5:$E$15,4,FALSE),"")</f>
        <v/>
      </c>
      <c r="V88" s="17"/>
      <c r="W88" s="17"/>
      <c r="X88" s="17" t="str">
        <f>IF(Y88="","",VLOOKUP(Y88,stamgegevens!$C$23:$H$52,6,FALSE))</f>
        <v/>
      </c>
      <c r="Y88" s="104" t="str">
        <f>IF('Taarten koppelen'!$K45&lt;&gt;"",'Taarten koppelen'!$K$4,"")</f>
        <v/>
      </c>
      <c r="Z88" s="17" t="str">
        <f>IF('Taarten koppelen'!K45&lt;&gt;"",'Taarten koppelen'!K45,"")</f>
        <v/>
      </c>
      <c r="AE88" s="1" t="str">
        <f t="shared" si="3"/>
        <v/>
      </c>
    </row>
    <row r="89" spans="4:31" x14ac:dyDescent="0.2">
      <c r="D89" s="100" t="str">
        <f>IF($AE89&lt;&gt;"",VLOOKUP($AE89,Afleveradressen!$A$8:$P$57,15,FALSE),"")</f>
        <v/>
      </c>
      <c r="E89" s="17"/>
      <c r="F89" s="17" t="str">
        <f>IF(AE89&lt;&gt;"",Bestelformulier!$F$44,"")</f>
        <v/>
      </c>
      <c r="G89" s="104"/>
      <c r="H89" s="100" t="str">
        <f>IF($AE89&lt;&gt;"",VLOOKUP($AE89,Afleveradressen!$A$8:$P$57,4,FALSE),"")</f>
        <v/>
      </c>
      <c r="I89" s="101" t="str">
        <f>IF($AE89&lt;&gt;"",VLOOKUP($AE89,Afleveradressen!$A$8:$P$57,5,FALSE),"")</f>
        <v/>
      </c>
      <c r="J89" s="101" t="str">
        <f>IF($AE89&lt;&gt;"",VLOOKUP($AE89,Afleveradressen!$A$8:$P$57,6,FALSE),"")</f>
        <v/>
      </c>
      <c r="K89" s="102" t="str">
        <f>IF($AE89&lt;&gt;"",VLOOKUP($AE89,Afleveradressen!$A$8:$P$57,7,FALSE),"")</f>
        <v/>
      </c>
      <c r="L89" s="72" t="str">
        <f>IF(AND('Taarten koppelen'!E46&lt;&gt;"",$Y89&lt;&gt;""),'Taarten koppelen'!E46,"")</f>
        <v/>
      </c>
      <c r="M89" s="72" t="str">
        <f>IF(AND('Taarten koppelen'!F46&lt;&gt;"",$Y89&lt;&gt;""),'Taarten koppelen'!F46,"")</f>
        <v/>
      </c>
      <c r="N89" s="72" t="str">
        <f>IF($AE89&lt;&gt;"",VLOOKUP($AE89,Afleveradressen!$A$8:$P$57,11,FALSE),"")</f>
        <v/>
      </c>
      <c r="O89" s="101" t="str">
        <f>IF($AE89&lt;&gt;"",VLOOKUP($AE89,Afleveradressen!$A$8:$P$57,12,FALSE),"")</f>
        <v/>
      </c>
      <c r="P89" s="72" t="str">
        <f>IF(AND('Taarten koppelen'!G46&lt;&gt;"",$Y89&lt;&gt;""),'Taarten koppelen'!G46,"")</f>
        <v/>
      </c>
      <c r="Q89" s="17" t="str">
        <f t="shared" si="2"/>
        <v/>
      </c>
      <c r="R89" s="102" t="str">
        <f>IF($AE89&lt;&gt;"",VLOOKUP($AE89,Afleveradressen!$A$8:$P$57,8,FALSE),"")</f>
        <v/>
      </c>
      <c r="S89" s="105" t="str">
        <f>IF($AE89&lt;&gt;"",VLOOKUP($AE89,Afleveradressen!$A$8:$P$57,14,FALSE),"")</f>
        <v/>
      </c>
      <c r="T89" s="103" t="str">
        <f>IF(S89&lt;&gt;"",VLOOKUP($S89,stamgegevens!$B$5:$E$15,3,FALSE),"")</f>
        <v/>
      </c>
      <c r="U89" s="103" t="str">
        <f>IF(T89&lt;&gt;"",VLOOKUP($S89,stamgegevens!$B$5:$E$15,4,FALSE),"")</f>
        <v/>
      </c>
      <c r="V89" s="17"/>
      <c r="W89" s="17"/>
      <c r="X89" s="17" t="str">
        <f>IF(Y89="","",VLOOKUP(Y89,stamgegevens!$C$23:$H$52,6,FALSE))</f>
        <v/>
      </c>
      <c r="Y89" s="104" t="str">
        <f>IF('Taarten koppelen'!$K46&lt;&gt;"",'Taarten koppelen'!$K$4,"")</f>
        <v/>
      </c>
      <c r="Z89" s="17" t="str">
        <f>IF('Taarten koppelen'!K46&lt;&gt;"",'Taarten koppelen'!K46,"")</f>
        <v/>
      </c>
      <c r="AE89" s="1" t="str">
        <f t="shared" si="3"/>
        <v/>
      </c>
    </row>
    <row r="90" spans="4:31" x14ac:dyDescent="0.2">
      <c r="D90" s="100" t="str">
        <f>IF($AE90&lt;&gt;"",VLOOKUP($AE90,Afleveradressen!$A$8:$P$57,15,FALSE),"")</f>
        <v/>
      </c>
      <c r="E90" s="17"/>
      <c r="F90" s="17" t="str">
        <f>IF(AE90&lt;&gt;"",Bestelformulier!$F$44,"")</f>
        <v/>
      </c>
      <c r="G90" s="104"/>
      <c r="H90" s="100" t="str">
        <f>IF($AE90&lt;&gt;"",VLOOKUP($AE90,Afleveradressen!$A$8:$P$57,4,FALSE),"")</f>
        <v/>
      </c>
      <c r="I90" s="101" t="str">
        <f>IF($AE90&lt;&gt;"",VLOOKUP($AE90,Afleveradressen!$A$8:$P$57,5,FALSE),"")</f>
        <v/>
      </c>
      <c r="J90" s="101" t="str">
        <f>IF($AE90&lt;&gt;"",VLOOKUP($AE90,Afleveradressen!$A$8:$P$57,6,FALSE),"")</f>
        <v/>
      </c>
      <c r="K90" s="102" t="str">
        <f>IF($AE90&lt;&gt;"",VLOOKUP($AE90,Afleveradressen!$A$8:$P$57,7,FALSE),"")</f>
        <v/>
      </c>
      <c r="L90" s="72" t="str">
        <f>IF(AND('Taarten koppelen'!E47&lt;&gt;"",$Y90&lt;&gt;""),'Taarten koppelen'!E47,"")</f>
        <v/>
      </c>
      <c r="M90" s="72" t="str">
        <f>IF(AND('Taarten koppelen'!F47&lt;&gt;"",$Y90&lt;&gt;""),'Taarten koppelen'!F47,"")</f>
        <v/>
      </c>
      <c r="N90" s="72" t="str">
        <f>IF($AE90&lt;&gt;"",VLOOKUP($AE90,Afleveradressen!$A$8:$P$57,11,FALSE),"")</f>
        <v/>
      </c>
      <c r="O90" s="101" t="str">
        <f>IF($AE90&lt;&gt;"",VLOOKUP($AE90,Afleveradressen!$A$8:$P$57,12,FALSE),"")</f>
        <v/>
      </c>
      <c r="P90" s="72" t="str">
        <f>IF(AND('Taarten koppelen'!G47&lt;&gt;"",$Y90&lt;&gt;""),'Taarten koppelen'!G47,"")</f>
        <v/>
      </c>
      <c r="Q90" s="17" t="str">
        <f t="shared" si="2"/>
        <v/>
      </c>
      <c r="R90" s="102" t="str">
        <f>IF($AE90&lt;&gt;"",VLOOKUP($AE90,Afleveradressen!$A$8:$P$57,8,FALSE),"")</f>
        <v/>
      </c>
      <c r="S90" s="105" t="str">
        <f>IF($AE90&lt;&gt;"",VLOOKUP($AE90,Afleveradressen!$A$8:$P$57,14,FALSE),"")</f>
        <v/>
      </c>
      <c r="T90" s="103" t="str">
        <f>IF(S90&lt;&gt;"",VLOOKUP($S90,stamgegevens!$B$5:$E$15,3,FALSE),"")</f>
        <v/>
      </c>
      <c r="U90" s="103" t="str">
        <f>IF(T90&lt;&gt;"",VLOOKUP($S90,stamgegevens!$B$5:$E$15,4,FALSE),"")</f>
        <v/>
      </c>
      <c r="V90" s="17"/>
      <c r="W90" s="17"/>
      <c r="X90" s="17" t="str">
        <f>IF(Y90="","",VLOOKUP(Y90,stamgegevens!$C$23:$H$52,6,FALSE))</f>
        <v/>
      </c>
      <c r="Y90" s="104" t="str">
        <f>IF('Taarten koppelen'!$K47&lt;&gt;"",'Taarten koppelen'!$K$4,"")</f>
        <v/>
      </c>
      <c r="Z90" s="17" t="str">
        <f>IF('Taarten koppelen'!K47&lt;&gt;"",'Taarten koppelen'!K47,"")</f>
        <v/>
      </c>
      <c r="AE90" s="1" t="str">
        <f t="shared" si="3"/>
        <v/>
      </c>
    </row>
    <row r="91" spans="4:31" x14ac:dyDescent="0.2">
      <c r="D91" s="100" t="str">
        <f>IF($AE91&lt;&gt;"",VLOOKUP($AE91,Afleveradressen!$A$8:$P$57,15,FALSE),"")</f>
        <v/>
      </c>
      <c r="E91" s="17"/>
      <c r="F91" s="17" t="str">
        <f>IF(AE91&lt;&gt;"",Bestelformulier!$F$44,"")</f>
        <v/>
      </c>
      <c r="G91" s="104"/>
      <c r="H91" s="100" t="str">
        <f>IF($AE91&lt;&gt;"",VLOOKUP($AE91,Afleveradressen!$A$8:$P$57,4,FALSE),"")</f>
        <v/>
      </c>
      <c r="I91" s="101" t="str">
        <f>IF($AE91&lt;&gt;"",VLOOKUP($AE91,Afleveradressen!$A$8:$P$57,5,FALSE),"")</f>
        <v/>
      </c>
      <c r="J91" s="101" t="str">
        <f>IF($AE91&lt;&gt;"",VLOOKUP($AE91,Afleveradressen!$A$8:$P$57,6,FALSE),"")</f>
        <v/>
      </c>
      <c r="K91" s="102" t="str">
        <f>IF($AE91&lt;&gt;"",VLOOKUP($AE91,Afleveradressen!$A$8:$P$57,7,FALSE),"")</f>
        <v/>
      </c>
      <c r="L91" s="72" t="str">
        <f>IF(AND('Taarten koppelen'!E48&lt;&gt;"",$Y91&lt;&gt;""),'Taarten koppelen'!E48,"")</f>
        <v/>
      </c>
      <c r="M91" s="72" t="str">
        <f>IF(AND('Taarten koppelen'!F48&lt;&gt;"",$Y91&lt;&gt;""),'Taarten koppelen'!F48,"")</f>
        <v/>
      </c>
      <c r="N91" s="72" t="str">
        <f>IF($AE91&lt;&gt;"",VLOOKUP($AE91,Afleveradressen!$A$8:$P$57,11,FALSE),"")</f>
        <v/>
      </c>
      <c r="O91" s="101" t="str">
        <f>IF($AE91&lt;&gt;"",VLOOKUP($AE91,Afleveradressen!$A$8:$P$57,12,FALSE),"")</f>
        <v/>
      </c>
      <c r="P91" s="72" t="str">
        <f>IF(AND('Taarten koppelen'!G48&lt;&gt;"",$Y91&lt;&gt;""),'Taarten koppelen'!G48,"")</f>
        <v/>
      </c>
      <c r="Q91" s="17" t="str">
        <f t="shared" si="2"/>
        <v/>
      </c>
      <c r="R91" s="102" t="str">
        <f>IF($AE91&lt;&gt;"",VLOOKUP($AE91,Afleveradressen!$A$8:$P$57,8,FALSE),"")</f>
        <v/>
      </c>
      <c r="S91" s="105" t="str">
        <f>IF($AE91&lt;&gt;"",VLOOKUP($AE91,Afleveradressen!$A$8:$P$57,14,FALSE),"")</f>
        <v/>
      </c>
      <c r="T91" s="103" t="str">
        <f>IF(S91&lt;&gt;"",VLOOKUP($S91,stamgegevens!$B$5:$E$15,3,FALSE),"")</f>
        <v/>
      </c>
      <c r="U91" s="103" t="str">
        <f>IF(T91&lt;&gt;"",VLOOKUP($S91,stamgegevens!$B$5:$E$15,4,FALSE),"")</f>
        <v/>
      </c>
      <c r="V91" s="17"/>
      <c r="W91" s="17"/>
      <c r="X91" s="17" t="str">
        <f>IF(Y91="","",VLOOKUP(Y91,stamgegevens!$C$23:$H$52,6,FALSE))</f>
        <v/>
      </c>
      <c r="Y91" s="104" t="str">
        <f>IF('Taarten koppelen'!$K48&lt;&gt;"",'Taarten koppelen'!$K$4,"")</f>
        <v/>
      </c>
      <c r="Z91" s="17" t="str">
        <f>IF('Taarten koppelen'!K48&lt;&gt;"",'Taarten koppelen'!K48,"")</f>
        <v/>
      </c>
      <c r="AE91" s="1" t="str">
        <f t="shared" si="3"/>
        <v/>
      </c>
    </row>
    <row r="92" spans="4:31" x14ac:dyDescent="0.2">
      <c r="D92" s="100" t="str">
        <f>IF($AE92&lt;&gt;"",VLOOKUP($AE92,Afleveradressen!$A$8:$P$57,15,FALSE),"")</f>
        <v/>
      </c>
      <c r="E92" s="17"/>
      <c r="F92" s="17" t="str">
        <f>IF(AE92&lt;&gt;"",Bestelformulier!$F$44,"")</f>
        <v/>
      </c>
      <c r="G92" s="104"/>
      <c r="H92" s="100" t="str">
        <f>IF($AE92&lt;&gt;"",VLOOKUP($AE92,Afleveradressen!$A$8:$P$57,4,FALSE),"")</f>
        <v/>
      </c>
      <c r="I92" s="101" t="str">
        <f>IF($AE92&lt;&gt;"",VLOOKUP($AE92,Afleveradressen!$A$8:$P$57,5,FALSE),"")</f>
        <v/>
      </c>
      <c r="J92" s="101" t="str">
        <f>IF($AE92&lt;&gt;"",VLOOKUP($AE92,Afleveradressen!$A$8:$P$57,6,FALSE),"")</f>
        <v/>
      </c>
      <c r="K92" s="102" t="str">
        <f>IF($AE92&lt;&gt;"",VLOOKUP($AE92,Afleveradressen!$A$8:$P$57,7,FALSE),"")</f>
        <v/>
      </c>
      <c r="L92" s="72" t="str">
        <f>IF(AND('Taarten koppelen'!E49&lt;&gt;"",$Y92&lt;&gt;""),'Taarten koppelen'!E49,"")</f>
        <v/>
      </c>
      <c r="M92" s="72" t="str">
        <f>IF(AND('Taarten koppelen'!F49&lt;&gt;"",$Y92&lt;&gt;""),'Taarten koppelen'!F49,"")</f>
        <v/>
      </c>
      <c r="N92" s="72" t="str">
        <f>IF($AE92&lt;&gt;"",VLOOKUP($AE92,Afleveradressen!$A$8:$P$57,11,FALSE),"")</f>
        <v/>
      </c>
      <c r="O92" s="101" t="str">
        <f>IF($AE92&lt;&gt;"",VLOOKUP($AE92,Afleveradressen!$A$8:$P$57,12,FALSE),"")</f>
        <v/>
      </c>
      <c r="P92" s="72" t="str">
        <f>IF(AND('Taarten koppelen'!G49&lt;&gt;"",$Y92&lt;&gt;""),'Taarten koppelen'!G49,"")</f>
        <v/>
      </c>
      <c r="Q92" s="17" t="str">
        <f t="shared" si="2"/>
        <v/>
      </c>
      <c r="R92" s="102" t="str">
        <f>IF($AE92&lt;&gt;"",VLOOKUP($AE92,Afleveradressen!$A$8:$P$57,8,FALSE),"")</f>
        <v/>
      </c>
      <c r="S92" s="105" t="str">
        <f>IF($AE92&lt;&gt;"",VLOOKUP($AE92,Afleveradressen!$A$8:$P$57,14,FALSE),"")</f>
        <v/>
      </c>
      <c r="T92" s="103" t="str">
        <f>IF(S92&lt;&gt;"",VLOOKUP($S92,stamgegevens!$B$5:$E$15,3,FALSE),"")</f>
        <v/>
      </c>
      <c r="U92" s="103" t="str">
        <f>IF(T92&lt;&gt;"",VLOOKUP($S92,stamgegevens!$B$5:$E$15,4,FALSE),"")</f>
        <v/>
      </c>
      <c r="V92" s="17"/>
      <c r="W92" s="17"/>
      <c r="X92" s="17" t="str">
        <f>IF(Y92="","",VLOOKUP(Y92,stamgegevens!$C$23:$H$52,6,FALSE))</f>
        <v/>
      </c>
      <c r="Y92" s="104" t="str">
        <f>IF('Taarten koppelen'!$K49&lt;&gt;"",'Taarten koppelen'!$K$4,"")</f>
        <v/>
      </c>
      <c r="Z92" s="17" t="str">
        <f>IF('Taarten koppelen'!K49&lt;&gt;"",'Taarten koppelen'!K49,"")</f>
        <v/>
      </c>
      <c r="AE92" s="1" t="str">
        <f t="shared" si="3"/>
        <v/>
      </c>
    </row>
    <row r="93" spans="4:31" x14ac:dyDescent="0.2">
      <c r="D93" s="100" t="str">
        <f>IF($AE93&lt;&gt;"",VLOOKUP($AE93,Afleveradressen!$A$8:$P$57,15,FALSE),"")</f>
        <v/>
      </c>
      <c r="E93" s="17"/>
      <c r="F93" s="17" t="str">
        <f>IF(AE93&lt;&gt;"",Bestelformulier!$F$44,"")</f>
        <v/>
      </c>
      <c r="G93" s="104"/>
      <c r="H93" s="100" t="str">
        <f>IF($AE93&lt;&gt;"",VLOOKUP($AE93,Afleveradressen!$A$8:$P$57,4,FALSE),"")</f>
        <v/>
      </c>
      <c r="I93" s="101" t="str">
        <f>IF($AE93&lt;&gt;"",VLOOKUP($AE93,Afleveradressen!$A$8:$P$57,5,FALSE),"")</f>
        <v/>
      </c>
      <c r="J93" s="101" t="str">
        <f>IF($AE93&lt;&gt;"",VLOOKUP($AE93,Afleveradressen!$A$8:$P$57,6,FALSE),"")</f>
        <v/>
      </c>
      <c r="K93" s="102" t="str">
        <f>IF($AE93&lt;&gt;"",VLOOKUP($AE93,Afleveradressen!$A$8:$P$57,7,FALSE),"")</f>
        <v/>
      </c>
      <c r="L93" s="72" t="str">
        <f>IF(AND('Taarten koppelen'!E50&lt;&gt;"",$Y93&lt;&gt;""),'Taarten koppelen'!E50,"")</f>
        <v/>
      </c>
      <c r="M93" s="72" t="str">
        <f>IF(AND('Taarten koppelen'!F50&lt;&gt;"",$Y93&lt;&gt;""),'Taarten koppelen'!F50,"")</f>
        <v/>
      </c>
      <c r="N93" s="72" t="str">
        <f>IF($AE93&lt;&gt;"",VLOOKUP($AE93,Afleveradressen!$A$8:$P$57,11,FALSE),"")</f>
        <v/>
      </c>
      <c r="O93" s="101" t="str">
        <f>IF($AE93&lt;&gt;"",VLOOKUP($AE93,Afleveradressen!$A$8:$P$57,12,FALSE),"")</f>
        <v/>
      </c>
      <c r="P93" s="72" t="str">
        <f>IF(AND('Taarten koppelen'!G50&lt;&gt;"",$Y93&lt;&gt;""),'Taarten koppelen'!G50,"")</f>
        <v/>
      </c>
      <c r="Q93" s="17" t="str">
        <f t="shared" si="2"/>
        <v/>
      </c>
      <c r="R93" s="102" t="str">
        <f>IF($AE93&lt;&gt;"",VLOOKUP($AE93,Afleveradressen!$A$8:$P$57,8,FALSE),"")</f>
        <v/>
      </c>
      <c r="S93" s="105" t="str">
        <f>IF($AE93&lt;&gt;"",VLOOKUP($AE93,Afleveradressen!$A$8:$P$57,14,FALSE),"")</f>
        <v/>
      </c>
      <c r="T93" s="103" t="str">
        <f>IF(S93&lt;&gt;"",VLOOKUP($S93,stamgegevens!$B$5:$E$15,3,FALSE),"")</f>
        <v/>
      </c>
      <c r="U93" s="103" t="str">
        <f>IF(T93&lt;&gt;"",VLOOKUP($S93,stamgegevens!$B$5:$E$15,4,FALSE),"")</f>
        <v/>
      </c>
      <c r="V93" s="17"/>
      <c r="W93" s="17"/>
      <c r="X93" s="17" t="str">
        <f>IF(Y93="","",VLOOKUP(Y93,stamgegevens!$C$23:$H$52,6,FALSE))</f>
        <v/>
      </c>
      <c r="Y93" s="104" t="str">
        <f>IF('Taarten koppelen'!$K50&lt;&gt;"",'Taarten koppelen'!$K$4,"")</f>
        <v/>
      </c>
      <c r="Z93" s="17" t="str">
        <f>IF('Taarten koppelen'!K50&lt;&gt;"",'Taarten koppelen'!K50,"")</f>
        <v/>
      </c>
      <c r="AE93" s="1" t="str">
        <f t="shared" si="3"/>
        <v/>
      </c>
    </row>
    <row r="94" spans="4:31" x14ac:dyDescent="0.2">
      <c r="D94" s="100" t="str">
        <f>IF($AE94&lt;&gt;"",VLOOKUP($AE94,Afleveradressen!$A$8:$P$57,15,FALSE),"")</f>
        <v/>
      </c>
      <c r="E94" s="17"/>
      <c r="F94" s="17" t="str">
        <f>IF(AE94&lt;&gt;"",Bestelformulier!$F$44,"")</f>
        <v/>
      </c>
      <c r="G94" s="104"/>
      <c r="H94" s="100" t="str">
        <f>IF($AE94&lt;&gt;"",VLOOKUP($AE94,Afleveradressen!$A$8:$P$57,4,FALSE),"")</f>
        <v/>
      </c>
      <c r="I94" s="101" t="str">
        <f>IF($AE94&lt;&gt;"",VLOOKUP($AE94,Afleveradressen!$A$8:$P$57,5,FALSE),"")</f>
        <v/>
      </c>
      <c r="J94" s="101" t="str">
        <f>IF($AE94&lt;&gt;"",VLOOKUP($AE94,Afleveradressen!$A$8:$P$57,6,FALSE),"")</f>
        <v/>
      </c>
      <c r="K94" s="102" t="str">
        <f>IF($AE94&lt;&gt;"",VLOOKUP($AE94,Afleveradressen!$A$8:$P$57,7,FALSE),"")</f>
        <v/>
      </c>
      <c r="L94" s="72" t="str">
        <f>IF(AND('Taarten koppelen'!E51&lt;&gt;"",$Y94&lt;&gt;""),'Taarten koppelen'!E51,"")</f>
        <v/>
      </c>
      <c r="M94" s="72" t="str">
        <f>IF(AND('Taarten koppelen'!F51&lt;&gt;"",$Y94&lt;&gt;""),'Taarten koppelen'!F51,"")</f>
        <v/>
      </c>
      <c r="N94" s="72" t="str">
        <f>IF($AE94&lt;&gt;"",VLOOKUP($AE94,Afleveradressen!$A$8:$P$57,11,FALSE),"")</f>
        <v/>
      </c>
      <c r="O94" s="101" t="str">
        <f>IF($AE94&lt;&gt;"",VLOOKUP($AE94,Afleveradressen!$A$8:$P$57,12,FALSE),"")</f>
        <v/>
      </c>
      <c r="P94" s="72" t="str">
        <f>IF(AND('Taarten koppelen'!G51&lt;&gt;"",$Y94&lt;&gt;""),'Taarten koppelen'!G51,"")</f>
        <v/>
      </c>
      <c r="Q94" s="17" t="str">
        <f t="shared" si="2"/>
        <v/>
      </c>
      <c r="R94" s="102" t="str">
        <f>IF($AE94&lt;&gt;"",VLOOKUP($AE94,Afleveradressen!$A$8:$P$57,8,FALSE),"")</f>
        <v/>
      </c>
      <c r="S94" s="105" t="str">
        <f>IF($AE94&lt;&gt;"",VLOOKUP($AE94,Afleveradressen!$A$8:$P$57,14,FALSE),"")</f>
        <v/>
      </c>
      <c r="T94" s="103" t="str">
        <f>IF(S94&lt;&gt;"",VLOOKUP($S94,stamgegevens!$B$5:$E$15,3,FALSE),"")</f>
        <v/>
      </c>
      <c r="U94" s="103" t="str">
        <f>IF(T94&lt;&gt;"",VLOOKUP($S94,stamgegevens!$B$5:$E$15,4,FALSE),"")</f>
        <v/>
      </c>
      <c r="V94" s="17"/>
      <c r="W94" s="17"/>
      <c r="X94" s="17" t="str">
        <f>IF(Y94="","",VLOOKUP(Y94,stamgegevens!$C$23:$H$52,6,FALSE))</f>
        <v/>
      </c>
      <c r="Y94" s="104" t="str">
        <f>IF('Taarten koppelen'!$K51&lt;&gt;"",'Taarten koppelen'!$K$4,"")</f>
        <v/>
      </c>
      <c r="Z94" s="17" t="str">
        <f>IF('Taarten koppelen'!K51&lt;&gt;"",'Taarten koppelen'!K51,"")</f>
        <v/>
      </c>
      <c r="AE94" s="1" t="str">
        <f t="shared" si="3"/>
        <v/>
      </c>
    </row>
    <row r="95" spans="4:31" x14ac:dyDescent="0.2">
      <c r="D95" s="100" t="str">
        <f>IF($AE95&lt;&gt;"",VLOOKUP($AE95,Afleveradressen!$A$8:$P$57,15,FALSE),"")</f>
        <v/>
      </c>
      <c r="E95" s="17"/>
      <c r="F95" s="17" t="str">
        <f>IF(AE95&lt;&gt;"",Bestelformulier!$F$44,"")</f>
        <v/>
      </c>
      <c r="G95" s="104"/>
      <c r="H95" s="100" t="str">
        <f>IF($AE95&lt;&gt;"",VLOOKUP($AE95,Afleveradressen!$A$8:$P$57,4,FALSE),"")</f>
        <v/>
      </c>
      <c r="I95" s="101" t="str">
        <f>IF($AE95&lt;&gt;"",VLOOKUP($AE95,Afleveradressen!$A$8:$P$57,5,FALSE),"")</f>
        <v/>
      </c>
      <c r="J95" s="101" t="str">
        <f>IF($AE95&lt;&gt;"",VLOOKUP($AE95,Afleveradressen!$A$8:$P$57,6,FALSE),"")</f>
        <v/>
      </c>
      <c r="K95" s="102" t="str">
        <f>IF($AE95&lt;&gt;"",VLOOKUP($AE95,Afleveradressen!$A$8:$P$57,7,FALSE),"")</f>
        <v/>
      </c>
      <c r="L95" s="72" t="str">
        <f>IF(AND('Taarten koppelen'!E52&lt;&gt;"",$Y95&lt;&gt;""),'Taarten koppelen'!E52,"")</f>
        <v/>
      </c>
      <c r="M95" s="72" t="str">
        <f>IF(AND('Taarten koppelen'!F52&lt;&gt;"",$Y95&lt;&gt;""),'Taarten koppelen'!F52,"")</f>
        <v/>
      </c>
      <c r="N95" s="72" t="str">
        <f>IF($AE95&lt;&gt;"",VLOOKUP($AE95,Afleveradressen!$A$8:$P$57,11,FALSE),"")</f>
        <v/>
      </c>
      <c r="O95" s="101" t="str">
        <f>IF($AE95&lt;&gt;"",VLOOKUP($AE95,Afleveradressen!$A$8:$P$57,12,FALSE),"")</f>
        <v/>
      </c>
      <c r="P95" s="72" t="str">
        <f>IF(AND('Taarten koppelen'!G52&lt;&gt;"",$Y95&lt;&gt;""),'Taarten koppelen'!G52,"")</f>
        <v/>
      </c>
      <c r="Q95" s="17" t="str">
        <f t="shared" si="2"/>
        <v/>
      </c>
      <c r="R95" s="102" t="str">
        <f>IF($AE95&lt;&gt;"",VLOOKUP($AE95,Afleveradressen!$A$8:$P$57,8,FALSE),"")</f>
        <v/>
      </c>
      <c r="S95" s="105" t="str">
        <f>IF($AE95&lt;&gt;"",VLOOKUP($AE95,Afleveradressen!$A$8:$P$57,14,FALSE),"")</f>
        <v/>
      </c>
      <c r="T95" s="103" t="str">
        <f>IF(S95&lt;&gt;"",VLOOKUP($S95,stamgegevens!$B$5:$E$15,3,FALSE),"")</f>
        <v/>
      </c>
      <c r="U95" s="103" t="str">
        <f>IF(T95&lt;&gt;"",VLOOKUP($S95,stamgegevens!$B$5:$E$15,4,FALSE),"")</f>
        <v/>
      </c>
      <c r="V95" s="17"/>
      <c r="W95" s="17"/>
      <c r="X95" s="17" t="str">
        <f>IF(Y95="","",VLOOKUP(Y95,stamgegevens!$C$23:$H$52,6,FALSE))</f>
        <v/>
      </c>
      <c r="Y95" s="104" t="str">
        <f>IF('Taarten koppelen'!$K52&lt;&gt;"",'Taarten koppelen'!$K$4,"")</f>
        <v/>
      </c>
      <c r="Z95" s="17" t="str">
        <f>IF('Taarten koppelen'!K52&lt;&gt;"",'Taarten koppelen'!K52,"")</f>
        <v/>
      </c>
      <c r="AE95" s="1" t="str">
        <f t="shared" si="3"/>
        <v/>
      </c>
    </row>
    <row r="96" spans="4:31" x14ac:dyDescent="0.2">
      <c r="D96" s="100" t="str">
        <f>IF($AE96&lt;&gt;"",VLOOKUP($AE96,Afleveradressen!$A$8:$P$57,15,FALSE),"")</f>
        <v/>
      </c>
      <c r="E96" s="17"/>
      <c r="F96" s="17" t="str">
        <f>IF(AE96&lt;&gt;"",Bestelformulier!$F$44,"")</f>
        <v/>
      </c>
      <c r="G96" s="104"/>
      <c r="H96" s="100" t="str">
        <f>IF($AE96&lt;&gt;"",VLOOKUP($AE96,Afleveradressen!$A$8:$P$57,4,FALSE),"")</f>
        <v/>
      </c>
      <c r="I96" s="101" t="str">
        <f>IF($AE96&lt;&gt;"",VLOOKUP($AE96,Afleveradressen!$A$8:$P$57,5,FALSE),"")</f>
        <v/>
      </c>
      <c r="J96" s="101" t="str">
        <f>IF($AE96&lt;&gt;"",VLOOKUP($AE96,Afleveradressen!$A$8:$P$57,6,FALSE),"")</f>
        <v/>
      </c>
      <c r="K96" s="102" t="str">
        <f>IF($AE96&lt;&gt;"",VLOOKUP($AE96,Afleveradressen!$A$8:$P$57,7,FALSE),"")</f>
        <v/>
      </c>
      <c r="L96" s="72" t="str">
        <f>IF(AND('Taarten koppelen'!E53&lt;&gt;"",$Y96&lt;&gt;""),'Taarten koppelen'!E53,"")</f>
        <v/>
      </c>
      <c r="M96" s="72" t="str">
        <f>IF(AND('Taarten koppelen'!F53&lt;&gt;"",$Y96&lt;&gt;""),'Taarten koppelen'!F53,"")</f>
        <v/>
      </c>
      <c r="N96" s="72" t="str">
        <f>IF($AE96&lt;&gt;"",VLOOKUP($AE96,Afleveradressen!$A$8:$P$57,11,FALSE),"")</f>
        <v/>
      </c>
      <c r="O96" s="101" t="str">
        <f>IF($AE96&lt;&gt;"",VLOOKUP($AE96,Afleveradressen!$A$8:$P$57,12,FALSE),"")</f>
        <v/>
      </c>
      <c r="P96" s="72" t="str">
        <f>IF(AND('Taarten koppelen'!G53&lt;&gt;"",$Y96&lt;&gt;""),'Taarten koppelen'!G53,"")</f>
        <v/>
      </c>
      <c r="Q96" s="17" t="str">
        <f t="shared" si="2"/>
        <v/>
      </c>
      <c r="R96" s="102" t="str">
        <f>IF($AE96&lt;&gt;"",VLOOKUP($AE96,Afleveradressen!$A$8:$P$57,8,FALSE),"")</f>
        <v/>
      </c>
      <c r="S96" s="105" t="str">
        <f>IF($AE96&lt;&gt;"",VLOOKUP($AE96,Afleveradressen!$A$8:$P$57,14,FALSE),"")</f>
        <v/>
      </c>
      <c r="T96" s="103" t="str">
        <f>IF(S96&lt;&gt;"",VLOOKUP($S96,stamgegevens!$B$5:$E$15,3,FALSE),"")</f>
        <v/>
      </c>
      <c r="U96" s="103" t="str">
        <f>IF(T96&lt;&gt;"",VLOOKUP($S96,stamgegevens!$B$5:$E$15,4,FALSE),"")</f>
        <v/>
      </c>
      <c r="V96" s="17"/>
      <c r="W96" s="17"/>
      <c r="X96" s="17" t="str">
        <f>IF(Y96="","",VLOOKUP(Y96,stamgegevens!$C$23:$H$52,6,FALSE))</f>
        <v/>
      </c>
      <c r="Y96" s="104" t="str">
        <f>IF('Taarten koppelen'!$K53&lt;&gt;"",'Taarten koppelen'!$K$4,"")</f>
        <v/>
      </c>
      <c r="Z96" s="17" t="str">
        <f>IF('Taarten koppelen'!K53&lt;&gt;"",'Taarten koppelen'!K53,"")</f>
        <v/>
      </c>
      <c r="AE96" s="1" t="str">
        <f t="shared" si="3"/>
        <v/>
      </c>
    </row>
    <row r="97" spans="4:31" x14ac:dyDescent="0.2">
      <c r="D97" s="100" t="str">
        <f>IF($AE97&lt;&gt;"",VLOOKUP($AE97,Afleveradressen!$A$8:$P$57,15,FALSE),"")</f>
        <v/>
      </c>
      <c r="E97" s="17"/>
      <c r="F97" s="17" t="str">
        <f>IF(AE97&lt;&gt;"",Bestelformulier!$F$44,"")</f>
        <v/>
      </c>
      <c r="G97" s="104"/>
      <c r="H97" s="100" t="str">
        <f>IF($AE97&lt;&gt;"",VLOOKUP($AE97,Afleveradressen!$A$8:$P$57,4,FALSE),"")</f>
        <v/>
      </c>
      <c r="I97" s="101" t="str">
        <f>IF($AE97&lt;&gt;"",VLOOKUP($AE97,Afleveradressen!$A$8:$P$57,5,FALSE),"")</f>
        <v/>
      </c>
      <c r="J97" s="101" t="str">
        <f>IF($AE97&lt;&gt;"",VLOOKUP($AE97,Afleveradressen!$A$8:$P$57,6,FALSE),"")</f>
        <v/>
      </c>
      <c r="K97" s="102" t="str">
        <f>IF($AE97&lt;&gt;"",VLOOKUP($AE97,Afleveradressen!$A$8:$P$57,7,FALSE),"")</f>
        <v/>
      </c>
      <c r="L97" s="72" t="str">
        <f>IF(AND('Taarten koppelen'!E54&lt;&gt;"",$Y97&lt;&gt;""),'Taarten koppelen'!E54,"")</f>
        <v/>
      </c>
      <c r="M97" s="72" t="str">
        <f>IF(AND('Taarten koppelen'!F54&lt;&gt;"",$Y97&lt;&gt;""),'Taarten koppelen'!F54,"")</f>
        <v/>
      </c>
      <c r="N97" s="72" t="str">
        <f>IF($AE97&lt;&gt;"",VLOOKUP($AE97,Afleveradressen!$A$8:$P$57,11,FALSE),"")</f>
        <v/>
      </c>
      <c r="O97" s="101" t="str">
        <f>IF($AE97&lt;&gt;"",VLOOKUP($AE97,Afleveradressen!$A$8:$P$57,12,FALSE),"")</f>
        <v/>
      </c>
      <c r="P97" s="72" t="str">
        <f>IF(AND('Taarten koppelen'!G54&lt;&gt;"",$Y97&lt;&gt;""),'Taarten koppelen'!G54,"")</f>
        <v/>
      </c>
      <c r="Q97" s="17" t="str">
        <f t="shared" si="2"/>
        <v/>
      </c>
      <c r="R97" s="102" t="str">
        <f>IF($AE97&lt;&gt;"",VLOOKUP($AE97,Afleveradressen!$A$8:$P$57,8,FALSE),"")</f>
        <v/>
      </c>
      <c r="S97" s="105" t="str">
        <f>IF($AE97&lt;&gt;"",VLOOKUP($AE97,Afleveradressen!$A$8:$P$57,14,FALSE),"")</f>
        <v/>
      </c>
      <c r="T97" s="103" t="str">
        <f>IF(S97&lt;&gt;"",VLOOKUP($S97,stamgegevens!$B$5:$E$15,3,FALSE),"")</f>
        <v/>
      </c>
      <c r="U97" s="103" t="str">
        <f>IF(T97&lt;&gt;"",VLOOKUP($S97,stamgegevens!$B$5:$E$15,4,FALSE),"")</f>
        <v/>
      </c>
      <c r="V97" s="17"/>
      <c r="W97" s="17"/>
      <c r="X97" s="17" t="str">
        <f>IF(Y97="","",VLOOKUP(Y97,stamgegevens!$C$23:$H$52,6,FALSE))</f>
        <v/>
      </c>
      <c r="Y97" s="104" t="str">
        <f>IF('Taarten koppelen'!$K54&lt;&gt;"",'Taarten koppelen'!$K$4,"")</f>
        <v/>
      </c>
      <c r="Z97" s="17" t="str">
        <f>IF('Taarten koppelen'!K54&lt;&gt;"",'Taarten koppelen'!K54,"")</f>
        <v/>
      </c>
      <c r="AE97" s="1" t="str">
        <f t="shared" si="3"/>
        <v/>
      </c>
    </row>
    <row r="98" spans="4:31" x14ac:dyDescent="0.2">
      <c r="D98" s="100" t="str">
        <f>IF($AE98&lt;&gt;"",VLOOKUP($AE98,Afleveradressen!$A$8:$P$57,15,FALSE),"")</f>
        <v/>
      </c>
      <c r="E98" s="17"/>
      <c r="F98" s="17" t="str">
        <f>IF(AE98&lt;&gt;"",Bestelformulier!$F$44,"")</f>
        <v/>
      </c>
      <c r="G98" s="104"/>
      <c r="H98" s="100" t="str">
        <f>IF($AE98&lt;&gt;"",VLOOKUP($AE98,Afleveradressen!$A$8:$P$57,4,FALSE),"")</f>
        <v/>
      </c>
      <c r="I98" s="101" t="str">
        <f>IF($AE98&lt;&gt;"",VLOOKUP($AE98,Afleveradressen!$A$8:$P$57,5,FALSE),"")</f>
        <v/>
      </c>
      <c r="J98" s="101" t="str">
        <f>IF($AE98&lt;&gt;"",VLOOKUP($AE98,Afleveradressen!$A$8:$P$57,6,FALSE),"")</f>
        <v/>
      </c>
      <c r="K98" s="102" t="str">
        <f>IF($AE98&lt;&gt;"",VLOOKUP($AE98,Afleveradressen!$A$8:$P$57,7,FALSE),"")</f>
        <v/>
      </c>
      <c r="L98" s="72" t="str">
        <f>IF(AND('Taarten koppelen'!E55&lt;&gt;"",$Y98&lt;&gt;""),'Taarten koppelen'!E55,"")</f>
        <v/>
      </c>
      <c r="M98" s="72" t="str">
        <f>IF(AND('Taarten koppelen'!F55&lt;&gt;"",$Y98&lt;&gt;""),'Taarten koppelen'!F55,"")</f>
        <v/>
      </c>
      <c r="N98" s="72" t="str">
        <f>IF($AE98&lt;&gt;"",VLOOKUP($AE98,Afleveradressen!$A$8:$P$57,11,FALSE),"")</f>
        <v/>
      </c>
      <c r="O98" s="101" t="str">
        <f>IF($AE98&lt;&gt;"",VLOOKUP($AE98,Afleveradressen!$A$8:$P$57,12,FALSE),"")</f>
        <v/>
      </c>
      <c r="P98" s="72" t="str">
        <f>IF(AND('Taarten koppelen'!G55&lt;&gt;"",$Y98&lt;&gt;""),'Taarten koppelen'!G55,"")</f>
        <v/>
      </c>
      <c r="Q98" s="17" t="str">
        <f t="shared" si="2"/>
        <v/>
      </c>
      <c r="R98" s="102" t="str">
        <f>IF($AE98&lt;&gt;"",VLOOKUP($AE98,Afleveradressen!$A$8:$P$57,8,FALSE),"")</f>
        <v/>
      </c>
      <c r="S98" s="105" t="str">
        <f>IF($AE98&lt;&gt;"",VLOOKUP($AE98,Afleveradressen!$A$8:$P$57,14,FALSE),"")</f>
        <v/>
      </c>
      <c r="T98" s="103" t="str">
        <f>IF(S98&lt;&gt;"",VLOOKUP($S98,stamgegevens!$B$5:$E$15,3,FALSE),"")</f>
        <v/>
      </c>
      <c r="U98" s="103" t="str">
        <f>IF(T98&lt;&gt;"",VLOOKUP($S98,stamgegevens!$B$5:$E$15,4,FALSE),"")</f>
        <v/>
      </c>
      <c r="V98" s="17"/>
      <c r="W98" s="17"/>
      <c r="X98" s="17" t="str">
        <f>IF(Y98="","",VLOOKUP(Y98,stamgegevens!$C$23:$H$52,6,FALSE))</f>
        <v/>
      </c>
      <c r="Y98" s="104" t="str">
        <f>IF('Taarten koppelen'!$K55&lt;&gt;"",'Taarten koppelen'!$K$4,"")</f>
        <v/>
      </c>
      <c r="Z98" s="17" t="str">
        <f>IF('Taarten koppelen'!K55&lt;&gt;"",'Taarten koppelen'!K55,"")</f>
        <v/>
      </c>
      <c r="AE98" s="1" t="str">
        <f t="shared" si="3"/>
        <v/>
      </c>
    </row>
    <row r="99" spans="4:31" x14ac:dyDescent="0.2">
      <c r="D99" s="100" t="str">
        <f>IF($AE99&lt;&gt;"",VLOOKUP($AE99,Afleveradressen!$A$8:$P$57,15,FALSE),"")</f>
        <v/>
      </c>
      <c r="E99" s="17"/>
      <c r="F99" s="17" t="str">
        <f>IF(AE99&lt;&gt;"",Bestelformulier!$F$44,"")</f>
        <v/>
      </c>
      <c r="G99" s="104"/>
      <c r="H99" s="100" t="str">
        <f>IF($AE99&lt;&gt;"",VLOOKUP($AE99,Afleveradressen!$A$8:$P$57,4,FALSE),"")</f>
        <v/>
      </c>
      <c r="I99" s="101" t="str">
        <f>IF($AE99&lt;&gt;"",VLOOKUP($AE99,Afleveradressen!$A$8:$P$57,5,FALSE),"")</f>
        <v/>
      </c>
      <c r="J99" s="101" t="str">
        <f>IF($AE99&lt;&gt;"",VLOOKUP($AE99,Afleveradressen!$A$8:$P$57,6,FALSE),"")</f>
        <v/>
      </c>
      <c r="K99" s="102" t="str">
        <f>IF($AE99&lt;&gt;"",VLOOKUP($AE99,Afleveradressen!$A$8:$P$57,7,FALSE),"")</f>
        <v/>
      </c>
      <c r="L99" s="72" t="str">
        <f>IF(AND('Taarten koppelen'!E56&lt;&gt;"",$Y99&lt;&gt;""),'Taarten koppelen'!E56,"")</f>
        <v/>
      </c>
      <c r="M99" s="72" t="str">
        <f>IF(AND('Taarten koppelen'!F56&lt;&gt;"",$Y99&lt;&gt;""),'Taarten koppelen'!F56,"")</f>
        <v/>
      </c>
      <c r="N99" s="72" t="str">
        <f>IF($AE99&lt;&gt;"",VLOOKUP($AE99,Afleveradressen!$A$8:$P$57,11,FALSE),"")</f>
        <v/>
      </c>
      <c r="O99" s="101" t="str">
        <f>IF($AE99&lt;&gt;"",VLOOKUP($AE99,Afleveradressen!$A$8:$P$57,12,FALSE),"")</f>
        <v/>
      </c>
      <c r="P99" s="72" t="str">
        <f>IF(AND('Taarten koppelen'!G56&lt;&gt;"",$Y99&lt;&gt;""),'Taarten koppelen'!G56,"")</f>
        <v/>
      </c>
      <c r="Q99" s="17" t="str">
        <f t="shared" si="2"/>
        <v/>
      </c>
      <c r="R99" s="102" t="str">
        <f>IF($AE99&lt;&gt;"",VLOOKUP($AE99,Afleveradressen!$A$8:$P$57,8,FALSE),"")</f>
        <v/>
      </c>
      <c r="S99" s="105" t="str">
        <f>IF($AE99&lt;&gt;"",VLOOKUP($AE99,Afleveradressen!$A$8:$P$57,14,FALSE),"")</f>
        <v/>
      </c>
      <c r="T99" s="103" t="str">
        <f>IF(S99&lt;&gt;"",VLOOKUP($S99,stamgegevens!$B$5:$E$15,3,FALSE),"")</f>
        <v/>
      </c>
      <c r="U99" s="103" t="str">
        <f>IF(T99&lt;&gt;"",VLOOKUP($S99,stamgegevens!$B$5:$E$15,4,FALSE),"")</f>
        <v/>
      </c>
      <c r="V99" s="17"/>
      <c r="W99" s="17"/>
      <c r="X99" s="17" t="str">
        <f>IF(Y99="","",VLOOKUP(Y99,stamgegevens!$C$23:$H$52,6,FALSE))</f>
        <v/>
      </c>
      <c r="Y99" s="104" t="str">
        <f>IF('Taarten koppelen'!$K56&lt;&gt;"",'Taarten koppelen'!$K$4,"")</f>
        <v/>
      </c>
      <c r="Z99" s="17" t="str">
        <f>IF('Taarten koppelen'!K56&lt;&gt;"",'Taarten koppelen'!K56,"")</f>
        <v/>
      </c>
      <c r="AE99" s="1" t="str">
        <f t="shared" si="3"/>
        <v/>
      </c>
    </row>
    <row r="100" spans="4:31" x14ac:dyDescent="0.2">
      <c r="D100" s="100" t="str">
        <f>IF($AE100&lt;&gt;"",VLOOKUP($AE100,Afleveradressen!$A$8:$P$57,15,FALSE),"")</f>
        <v/>
      </c>
      <c r="E100" s="17"/>
      <c r="F100" s="17" t="str">
        <f>IF(AE100&lt;&gt;"",Bestelformulier!$F$44,"")</f>
        <v/>
      </c>
      <c r="G100" s="104"/>
      <c r="H100" s="100" t="str">
        <f>IF($AE100&lt;&gt;"",VLOOKUP($AE100,Afleveradressen!$A$8:$P$57,4,FALSE),"")</f>
        <v/>
      </c>
      <c r="I100" s="101" t="str">
        <f>IF($AE100&lt;&gt;"",VLOOKUP($AE100,Afleveradressen!$A$8:$P$57,5,FALSE),"")</f>
        <v/>
      </c>
      <c r="J100" s="101" t="str">
        <f>IF($AE100&lt;&gt;"",VLOOKUP($AE100,Afleveradressen!$A$8:$P$57,6,FALSE),"")</f>
        <v/>
      </c>
      <c r="K100" s="102" t="str">
        <f>IF($AE100&lt;&gt;"",VLOOKUP($AE100,Afleveradressen!$A$8:$P$57,7,FALSE),"")</f>
        <v/>
      </c>
      <c r="L100" s="72" t="str">
        <f>IF(AND('Taarten koppelen'!E57&lt;&gt;"",$Y100&lt;&gt;""),'Taarten koppelen'!E57,"")</f>
        <v/>
      </c>
      <c r="M100" s="72" t="str">
        <f>IF(AND('Taarten koppelen'!F57&lt;&gt;"",$Y100&lt;&gt;""),'Taarten koppelen'!F57,"")</f>
        <v/>
      </c>
      <c r="N100" s="72" t="str">
        <f>IF($AE100&lt;&gt;"",VLOOKUP($AE100,Afleveradressen!$A$8:$P$57,11,FALSE),"")</f>
        <v/>
      </c>
      <c r="O100" s="101" t="str">
        <f>IF($AE100&lt;&gt;"",VLOOKUP($AE100,Afleveradressen!$A$8:$P$57,12,FALSE),"")</f>
        <v/>
      </c>
      <c r="P100" s="72" t="str">
        <f>IF(AND('Taarten koppelen'!G57&lt;&gt;"",$Y100&lt;&gt;""),'Taarten koppelen'!G57,"")</f>
        <v/>
      </c>
      <c r="Q100" s="17" t="str">
        <f t="shared" si="2"/>
        <v/>
      </c>
      <c r="R100" s="102" t="str">
        <f>IF($AE100&lt;&gt;"",VLOOKUP($AE100,Afleveradressen!$A$8:$P$57,8,FALSE),"")</f>
        <v/>
      </c>
      <c r="S100" s="105" t="str">
        <f>IF($AE100&lt;&gt;"",VLOOKUP($AE100,Afleveradressen!$A$8:$P$57,14,FALSE),"")</f>
        <v/>
      </c>
      <c r="T100" s="103" t="str">
        <f>IF(S100&lt;&gt;"",VLOOKUP($S100,stamgegevens!$B$5:$E$15,3,FALSE),"")</f>
        <v/>
      </c>
      <c r="U100" s="103" t="str">
        <f>IF(T100&lt;&gt;"",VLOOKUP($S100,stamgegevens!$B$5:$E$15,4,FALSE),"")</f>
        <v/>
      </c>
      <c r="V100" s="17"/>
      <c r="W100" s="17"/>
      <c r="X100" s="17" t="str">
        <f>IF(Y100="","",VLOOKUP(Y100,stamgegevens!$C$23:$H$52,6,FALSE))</f>
        <v/>
      </c>
      <c r="Y100" s="104" t="str">
        <f>IF('Taarten koppelen'!$K57&lt;&gt;"",'Taarten koppelen'!$K$4,"")</f>
        <v/>
      </c>
      <c r="Z100" s="17" t="str">
        <f>IF('Taarten koppelen'!K57&lt;&gt;"",'Taarten koppelen'!K57,"")</f>
        <v/>
      </c>
      <c r="AE100" s="1" t="str">
        <f t="shared" si="3"/>
        <v/>
      </c>
    </row>
    <row r="101" spans="4:31" x14ac:dyDescent="0.2">
      <c r="D101" s="100" t="str">
        <f>IF($AE101&lt;&gt;"",VLOOKUP($AE101,Afleveradressen!$A$8:$P$57,15,FALSE),"")</f>
        <v/>
      </c>
      <c r="E101" s="17"/>
      <c r="F101" s="17" t="str">
        <f>IF(AE101&lt;&gt;"",Bestelformulier!$F$44,"")</f>
        <v/>
      </c>
      <c r="G101" s="104"/>
      <c r="H101" s="100" t="str">
        <f>IF($AE101&lt;&gt;"",VLOOKUP($AE101,Afleveradressen!$A$8:$P$57,4,FALSE),"")</f>
        <v/>
      </c>
      <c r="I101" s="101" t="str">
        <f>IF($AE101&lt;&gt;"",VLOOKUP($AE101,Afleveradressen!$A$8:$P$57,5,FALSE),"")</f>
        <v/>
      </c>
      <c r="J101" s="101" t="str">
        <f>IF($AE101&lt;&gt;"",VLOOKUP($AE101,Afleveradressen!$A$8:$P$57,6,FALSE),"")</f>
        <v/>
      </c>
      <c r="K101" s="102" t="str">
        <f>IF($AE101&lt;&gt;"",VLOOKUP($AE101,Afleveradressen!$A$8:$P$57,7,FALSE),"")</f>
        <v/>
      </c>
      <c r="L101" s="72" t="str">
        <f>IF(AND('Taarten koppelen'!E58&lt;&gt;"",$Y101&lt;&gt;""),'Taarten koppelen'!E58,"")</f>
        <v/>
      </c>
      <c r="M101" s="72" t="str">
        <f>IF(AND('Taarten koppelen'!F58&lt;&gt;"",$Y101&lt;&gt;""),'Taarten koppelen'!F58,"")</f>
        <v/>
      </c>
      <c r="N101" s="72" t="str">
        <f>IF($AE101&lt;&gt;"",VLOOKUP($AE101,Afleveradressen!$A$8:$P$57,11,FALSE),"")</f>
        <v/>
      </c>
      <c r="O101" s="101" t="str">
        <f>IF($AE101&lt;&gt;"",VLOOKUP($AE101,Afleveradressen!$A$8:$P$57,12,FALSE),"")</f>
        <v/>
      </c>
      <c r="P101" s="72" t="str">
        <f>IF(AND('Taarten koppelen'!G58&lt;&gt;"",$Y101&lt;&gt;""),'Taarten koppelen'!G58,"")</f>
        <v/>
      </c>
      <c r="Q101" s="17" t="str">
        <f t="shared" si="2"/>
        <v/>
      </c>
      <c r="R101" s="102" t="str">
        <f>IF($AE101&lt;&gt;"",VLOOKUP($AE101,Afleveradressen!$A$8:$P$57,8,FALSE),"")</f>
        <v/>
      </c>
      <c r="S101" s="105" t="str">
        <f>IF($AE101&lt;&gt;"",VLOOKUP($AE101,Afleveradressen!$A$8:$P$57,14,FALSE),"")</f>
        <v/>
      </c>
      <c r="T101" s="103" t="str">
        <f>IF(S101&lt;&gt;"",VLOOKUP($S101,stamgegevens!$B$5:$E$15,3,FALSE),"")</f>
        <v/>
      </c>
      <c r="U101" s="103" t="str">
        <f>IF(T101&lt;&gt;"",VLOOKUP($S101,stamgegevens!$B$5:$E$15,4,FALSE),"")</f>
        <v/>
      </c>
      <c r="V101" s="17"/>
      <c r="W101" s="17"/>
      <c r="X101" s="17" t="str">
        <f>IF(Y101="","",VLOOKUP(Y101,stamgegevens!$C$23:$H$52,6,FALSE))</f>
        <v/>
      </c>
      <c r="Y101" s="104" t="str">
        <f>IF('Taarten koppelen'!$K58&lt;&gt;"",'Taarten koppelen'!$K$4,"")</f>
        <v/>
      </c>
      <c r="Z101" s="17" t="str">
        <f>IF('Taarten koppelen'!K58&lt;&gt;"",'Taarten koppelen'!K58,"")</f>
        <v/>
      </c>
      <c r="AE101" s="1" t="str">
        <f t="shared" si="3"/>
        <v/>
      </c>
    </row>
    <row r="102" spans="4:31" x14ac:dyDescent="0.2">
      <c r="D102" s="100" t="str">
        <f>IF($AE102&lt;&gt;"",VLOOKUP($AE102,Afleveradressen!$A$8:$P$57,15,FALSE),"")</f>
        <v/>
      </c>
      <c r="E102" s="17"/>
      <c r="F102" s="17" t="str">
        <f>IF(AE102&lt;&gt;"",Bestelformulier!$F$44,"")</f>
        <v/>
      </c>
      <c r="G102" s="104"/>
      <c r="H102" s="100" t="str">
        <f>IF($AE102&lt;&gt;"",VLOOKUP($AE102,Afleveradressen!$A$8:$P$57,4,FALSE),"")</f>
        <v/>
      </c>
      <c r="I102" s="101" t="str">
        <f>IF($AE102&lt;&gt;"",VLOOKUP($AE102,Afleveradressen!$A$8:$P$57,5,FALSE),"")</f>
        <v/>
      </c>
      <c r="J102" s="101" t="str">
        <f>IF($AE102&lt;&gt;"",VLOOKUP($AE102,Afleveradressen!$A$8:$P$57,6,FALSE),"")</f>
        <v/>
      </c>
      <c r="K102" s="102" t="str">
        <f>IF($AE102&lt;&gt;"",VLOOKUP($AE102,Afleveradressen!$A$8:$P$57,7,FALSE),"")</f>
        <v/>
      </c>
      <c r="L102" s="72" t="str">
        <f>IF(AND('Taarten koppelen'!E59&lt;&gt;"",$Y102&lt;&gt;""),'Taarten koppelen'!E59,"")</f>
        <v/>
      </c>
      <c r="M102" s="72" t="str">
        <f>IF(AND('Taarten koppelen'!F59&lt;&gt;"",$Y102&lt;&gt;""),'Taarten koppelen'!F59,"")</f>
        <v/>
      </c>
      <c r="N102" s="72" t="str">
        <f>IF($AE102&lt;&gt;"",VLOOKUP($AE102,Afleveradressen!$A$8:$P$57,11,FALSE),"")</f>
        <v/>
      </c>
      <c r="O102" s="101" t="str">
        <f>IF($AE102&lt;&gt;"",VLOOKUP($AE102,Afleveradressen!$A$8:$P$57,12,FALSE),"")</f>
        <v/>
      </c>
      <c r="P102" s="72" t="str">
        <f>IF(AND('Taarten koppelen'!G59&lt;&gt;"",$Y102&lt;&gt;""),'Taarten koppelen'!G59,"")</f>
        <v/>
      </c>
      <c r="Q102" s="17" t="str">
        <f t="shared" si="2"/>
        <v/>
      </c>
      <c r="R102" s="102" t="str">
        <f>IF($AE102&lt;&gt;"",VLOOKUP($AE102,Afleveradressen!$A$8:$P$57,8,FALSE),"")</f>
        <v/>
      </c>
      <c r="S102" s="105" t="str">
        <f>IF($AE102&lt;&gt;"",VLOOKUP($AE102,Afleveradressen!$A$8:$P$57,14,FALSE),"")</f>
        <v/>
      </c>
      <c r="T102" s="103" t="str">
        <f>IF(S102&lt;&gt;"",VLOOKUP($S102,stamgegevens!$B$5:$E$15,3,FALSE),"")</f>
        <v/>
      </c>
      <c r="U102" s="103" t="str">
        <f>IF(T102&lt;&gt;"",VLOOKUP($S102,stamgegevens!$B$5:$E$15,4,FALSE),"")</f>
        <v/>
      </c>
      <c r="V102" s="17"/>
      <c r="W102" s="17"/>
      <c r="X102" s="17" t="str">
        <f>IF(Y102="","",VLOOKUP(Y102,stamgegevens!$C$23:$H$52,6,FALSE))</f>
        <v/>
      </c>
      <c r="Y102" s="104" t="str">
        <f>IF('Taarten koppelen'!$K59&lt;&gt;"",'Taarten koppelen'!$K$4,"")</f>
        <v/>
      </c>
      <c r="Z102" s="17" t="str">
        <f>IF('Taarten koppelen'!K59&lt;&gt;"",'Taarten koppelen'!K59,"")</f>
        <v/>
      </c>
      <c r="AE102" s="1" t="str">
        <f t="shared" si="3"/>
        <v/>
      </c>
    </row>
    <row r="103" spans="4:31" x14ac:dyDescent="0.2">
      <c r="D103" s="100" t="str">
        <f>IF($AE103&lt;&gt;"",VLOOKUP($AE103,Afleveradressen!$A$8:$P$57,15,FALSE),"")</f>
        <v/>
      </c>
      <c r="E103" s="17"/>
      <c r="F103" s="17" t="str">
        <f>IF(AE103&lt;&gt;"",Bestelformulier!$F$44,"")</f>
        <v/>
      </c>
      <c r="G103" s="104"/>
      <c r="H103" s="100" t="str">
        <f>IF($AE103&lt;&gt;"",VLOOKUP($AE103,Afleveradressen!$A$8:$P$57,4,FALSE),"")</f>
        <v/>
      </c>
      <c r="I103" s="101" t="str">
        <f>IF($AE103&lt;&gt;"",VLOOKUP($AE103,Afleveradressen!$A$8:$P$57,5,FALSE),"")</f>
        <v/>
      </c>
      <c r="J103" s="101" t="str">
        <f>IF($AE103&lt;&gt;"",VLOOKUP($AE103,Afleveradressen!$A$8:$P$57,6,FALSE),"")</f>
        <v/>
      </c>
      <c r="K103" s="102" t="str">
        <f>IF($AE103&lt;&gt;"",VLOOKUP($AE103,Afleveradressen!$A$8:$P$57,7,FALSE),"")</f>
        <v/>
      </c>
      <c r="L103" s="72" t="str">
        <f>IF(AND('Taarten koppelen'!E60&lt;&gt;"",$Y103&lt;&gt;""),'Taarten koppelen'!E60,"")</f>
        <v/>
      </c>
      <c r="M103" s="72" t="str">
        <f>IF(AND('Taarten koppelen'!F60&lt;&gt;"",$Y103&lt;&gt;""),'Taarten koppelen'!F60,"")</f>
        <v/>
      </c>
      <c r="N103" s="72" t="str">
        <f>IF($AE103&lt;&gt;"",VLOOKUP($AE103,Afleveradressen!$A$8:$P$57,11,FALSE),"")</f>
        <v/>
      </c>
      <c r="O103" s="101" t="str">
        <f>IF($AE103&lt;&gt;"",VLOOKUP($AE103,Afleveradressen!$A$8:$P$57,12,FALSE),"")</f>
        <v/>
      </c>
      <c r="P103" s="72" t="str">
        <f>IF(AND('Taarten koppelen'!G60&lt;&gt;"",$Y103&lt;&gt;""),'Taarten koppelen'!G60,"")</f>
        <v/>
      </c>
      <c r="Q103" s="17" t="str">
        <f t="shared" si="2"/>
        <v/>
      </c>
      <c r="R103" s="102" t="str">
        <f>IF($AE103&lt;&gt;"",VLOOKUP($AE103,Afleveradressen!$A$8:$P$57,8,FALSE),"")</f>
        <v/>
      </c>
      <c r="S103" s="105" t="str">
        <f>IF($AE103&lt;&gt;"",VLOOKUP($AE103,Afleveradressen!$A$8:$P$57,14,FALSE),"")</f>
        <v/>
      </c>
      <c r="T103" s="103" t="str">
        <f>IF(S103&lt;&gt;"",VLOOKUP($S103,stamgegevens!$B$5:$E$15,3,FALSE),"")</f>
        <v/>
      </c>
      <c r="U103" s="103" t="str">
        <f>IF(T103&lt;&gt;"",VLOOKUP($S103,stamgegevens!$B$5:$E$15,4,FALSE),"")</f>
        <v/>
      </c>
      <c r="V103" s="17"/>
      <c r="W103" s="17"/>
      <c r="X103" s="17" t="str">
        <f>IF(Y103="","",VLOOKUP(Y103,stamgegevens!$C$23:$H$52,6,FALSE))</f>
        <v/>
      </c>
      <c r="Y103" s="104" t="str">
        <f>IF('Taarten koppelen'!$K60&lt;&gt;"",'Taarten koppelen'!$K$4,"")</f>
        <v/>
      </c>
      <c r="Z103" s="17" t="str">
        <f>IF('Taarten koppelen'!K60&lt;&gt;"",'Taarten koppelen'!K60,"")</f>
        <v/>
      </c>
      <c r="AE103" s="1" t="str">
        <f t="shared" si="3"/>
        <v/>
      </c>
    </row>
    <row r="104" spans="4:31" x14ac:dyDescent="0.2">
      <c r="D104" s="100" t="str">
        <f>IF($AE104&lt;&gt;"",VLOOKUP($AE104,Afleveradressen!$A$8:$P$57,15,FALSE),"")</f>
        <v/>
      </c>
      <c r="E104" s="17"/>
      <c r="F104" s="17" t="str">
        <f>IF(AE104&lt;&gt;"",Bestelformulier!$F$44,"")</f>
        <v/>
      </c>
      <c r="G104" s="104"/>
      <c r="H104" s="100" t="str">
        <f>IF($AE104&lt;&gt;"",VLOOKUP($AE104,Afleveradressen!$A$8:$P$57,4,FALSE),"")</f>
        <v/>
      </c>
      <c r="I104" s="101" t="str">
        <f>IF($AE104&lt;&gt;"",VLOOKUP($AE104,Afleveradressen!$A$8:$P$57,5,FALSE),"")</f>
        <v/>
      </c>
      <c r="J104" s="101" t="str">
        <f>IF($AE104&lt;&gt;"",VLOOKUP($AE104,Afleveradressen!$A$8:$P$57,6,FALSE),"")</f>
        <v/>
      </c>
      <c r="K104" s="102" t="str">
        <f>IF($AE104&lt;&gt;"",VLOOKUP($AE104,Afleveradressen!$A$8:$P$57,7,FALSE),"")</f>
        <v/>
      </c>
      <c r="L104" s="72" t="str">
        <f>IF(AND('Taarten koppelen'!E61&lt;&gt;"",$Y104&lt;&gt;""),'Taarten koppelen'!E61,"")</f>
        <v/>
      </c>
      <c r="M104" s="72" t="str">
        <f>IF(AND('Taarten koppelen'!F61&lt;&gt;"",$Y104&lt;&gt;""),'Taarten koppelen'!F61,"")</f>
        <v/>
      </c>
      <c r="N104" s="72" t="str">
        <f>IF($AE104&lt;&gt;"",VLOOKUP($AE104,Afleveradressen!$A$8:$P$57,11,FALSE),"")</f>
        <v/>
      </c>
      <c r="O104" s="101" t="str">
        <f>IF($AE104&lt;&gt;"",VLOOKUP($AE104,Afleveradressen!$A$8:$P$57,12,FALSE),"")</f>
        <v/>
      </c>
      <c r="P104" s="72" t="str">
        <f>IF(AND('Taarten koppelen'!G61&lt;&gt;"",$Y104&lt;&gt;""),'Taarten koppelen'!G61,"")</f>
        <v/>
      </c>
      <c r="Q104" s="17" t="str">
        <f t="shared" si="2"/>
        <v/>
      </c>
      <c r="R104" s="102" t="str">
        <f>IF($AE104&lt;&gt;"",VLOOKUP($AE104,Afleveradressen!$A$8:$P$57,8,FALSE),"")</f>
        <v/>
      </c>
      <c r="S104" s="105" t="str">
        <f>IF($AE104&lt;&gt;"",VLOOKUP($AE104,Afleveradressen!$A$8:$P$57,14,FALSE),"")</f>
        <v/>
      </c>
      <c r="T104" s="103" t="str">
        <f>IF(S104&lt;&gt;"",VLOOKUP($S104,stamgegevens!$B$5:$E$15,3,FALSE),"")</f>
        <v/>
      </c>
      <c r="U104" s="103" t="str">
        <f>IF(T104&lt;&gt;"",VLOOKUP($S104,stamgegevens!$B$5:$E$15,4,FALSE),"")</f>
        <v/>
      </c>
      <c r="V104" s="17"/>
      <c r="W104" s="17"/>
      <c r="X104" s="17" t="str">
        <f>IF(Y104="","",VLOOKUP(Y104,stamgegevens!$C$23:$H$52,6,FALSE))</f>
        <v/>
      </c>
      <c r="Y104" s="104" t="str">
        <f>IF('Taarten koppelen'!$K61&lt;&gt;"",'Taarten koppelen'!$K$4,"")</f>
        <v/>
      </c>
      <c r="Z104" s="17" t="str">
        <f>IF('Taarten koppelen'!K61&lt;&gt;"",'Taarten koppelen'!K61,"")</f>
        <v/>
      </c>
      <c r="AE104" s="1" t="str">
        <f t="shared" si="3"/>
        <v/>
      </c>
    </row>
    <row r="105" spans="4:31" x14ac:dyDescent="0.2">
      <c r="D105" s="100" t="str">
        <f>IF($AE105&lt;&gt;"",VLOOKUP($AE105,Afleveradressen!$A$8:$P$57,15,FALSE),"")</f>
        <v/>
      </c>
      <c r="E105" s="17"/>
      <c r="F105" s="17" t="str">
        <f>IF(AE105&lt;&gt;"",Bestelformulier!$F$44,"")</f>
        <v/>
      </c>
      <c r="G105" s="104"/>
      <c r="H105" s="100" t="str">
        <f>IF($AE105&lt;&gt;"",VLOOKUP($AE105,Afleveradressen!$A$8:$P$57,4,FALSE),"")</f>
        <v/>
      </c>
      <c r="I105" s="101" t="str">
        <f>IF($AE105&lt;&gt;"",VLOOKUP($AE105,Afleveradressen!$A$8:$P$57,5,FALSE),"")</f>
        <v/>
      </c>
      <c r="J105" s="101" t="str">
        <f>IF($AE105&lt;&gt;"",VLOOKUP($AE105,Afleveradressen!$A$8:$P$57,6,FALSE),"")</f>
        <v/>
      </c>
      <c r="K105" s="102" t="str">
        <f>IF($AE105&lt;&gt;"",VLOOKUP($AE105,Afleveradressen!$A$8:$P$57,7,FALSE),"")</f>
        <v/>
      </c>
      <c r="L105" s="72" t="str">
        <f>IF(AND('Taarten koppelen'!E62&lt;&gt;"",$Y105&lt;&gt;""),'Taarten koppelen'!E62,"")</f>
        <v/>
      </c>
      <c r="M105" s="72" t="str">
        <f>IF(AND('Taarten koppelen'!F62&lt;&gt;"",$Y105&lt;&gt;""),'Taarten koppelen'!F62,"")</f>
        <v/>
      </c>
      <c r="N105" s="72" t="str">
        <f>IF($AE105&lt;&gt;"",VLOOKUP($AE105,Afleveradressen!$A$8:$P$57,11,FALSE),"")</f>
        <v/>
      </c>
      <c r="O105" s="101" t="str">
        <f>IF($AE105&lt;&gt;"",VLOOKUP($AE105,Afleveradressen!$A$8:$P$57,12,FALSE),"")</f>
        <v/>
      </c>
      <c r="P105" s="72" t="str">
        <f>IF(AND('Taarten koppelen'!G62&lt;&gt;"",$Y105&lt;&gt;""),'Taarten koppelen'!G62,"")</f>
        <v/>
      </c>
      <c r="Q105" s="17" t="str">
        <f t="shared" si="2"/>
        <v/>
      </c>
      <c r="R105" s="102" t="str">
        <f>IF($AE105&lt;&gt;"",VLOOKUP($AE105,Afleveradressen!$A$8:$P$57,8,FALSE),"")</f>
        <v/>
      </c>
      <c r="S105" s="105" t="str">
        <f>IF($AE105&lt;&gt;"",VLOOKUP($AE105,Afleveradressen!$A$8:$P$57,14,FALSE),"")</f>
        <v/>
      </c>
      <c r="T105" s="103" t="str">
        <f>IF(S105&lt;&gt;"",VLOOKUP($S105,stamgegevens!$B$5:$E$15,3,FALSE),"")</f>
        <v/>
      </c>
      <c r="U105" s="103" t="str">
        <f>IF(T105&lt;&gt;"",VLOOKUP($S105,stamgegevens!$B$5:$E$15,4,FALSE),"")</f>
        <v/>
      </c>
      <c r="V105" s="17"/>
      <c r="W105" s="17"/>
      <c r="X105" s="17" t="str">
        <f>IF(Y105="","",VLOOKUP(Y105,stamgegevens!$C$23:$H$52,6,FALSE))</f>
        <v/>
      </c>
      <c r="Y105" s="104" t="str">
        <f>IF('Taarten koppelen'!$K62&lt;&gt;"",'Taarten koppelen'!$K$4,"")</f>
        <v/>
      </c>
      <c r="Z105" s="17" t="str">
        <f>IF('Taarten koppelen'!K62&lt;&gt;"",'Taarten koppelen'!K62,"")</f>
        <v/>
      </c>
      <c r="AE105" s="1" t="str">
        <f t="shared" si="3"/>
        <v/>
      </c>
    </row>
    <row r="106" spans="4:31" x14ac:dyDescent="0.2">
      <c r="D106" s="100" t="str">
        <f>IF($AE106&lt;&gt;"",VLOOKUP($AE106,Afleveradressen!$A$8:$P$57,15,FALSE),"")</f>
        <v/>
      </c>
      <c r="E106" s="17"/>
      <c r="F106" s="17" t="str">
        <f>IF(AE106&lt;&gt;"",Bestelformulier!$F$44,"")</f>
        <v/>
      </c>
      <c r="G106" s="104"/>
      <c r="H106" s="100" t="str">
        <f>IF($AE106&lt;&gt;"",VLOOKUP($AE106,Afleveradressen!$A$8:$P$57,4,FALSE),"")</f>
        <v/>
      </c>
      <c r="I106" s="101" t="str">
        <f>IF($AE106&lt;&gt;"",VLOOKUP($AE106,Afleveradressen!$A$8:$P$57,5,FALSE),"")</f>
        <v/>
      </c>
      <c r="J106" s="101" t="str">
        <f>IF($AE106&lt;&gt;"",VLOOKUP($AE106,Afleveradressen!$A$8:$P$57,6,FALSE),"")</f>
        <v/>
      </c>
      <c r="K106" s="102" t="str">
        <f>IF($AE106&lt;&gt;"",VLOOKUP($AE106,Afleveradressen!$A$8:$P$57,7,FALSE),"")</f>
        <v/>
      </c>
      <c r="L106" s="72" t="str">
        <f>IF(AND('Taarten koppelen'!E63&lt;&gt;"",$Y106&lt;&gt;""),'Taarten koppelen'!E63,"")</f>
        <v/>
      </c>
      <c r="M106" s="72" t="str">
        <f>IF(AND('Taarten koppelen'!F63&lt;&gt;"",$Y106&lt;&gt;""),'Taarten koppelen'!F63,"")</f>
        <v/>
      </c>
      <c r="N106" s="72" t="str">
        <f>IF($AE106&lt;&gt;"",VLOOKUP($AE106,Afleveradressen!$A$8:$P$57,11,FALSE),"")</f>
        <v/>
      </c>
      <c r="O106" s="101" t="str">
        <f>IF($AE106&lt;&gt;"",VLOOKUP($AE106,Afleveradressen!$A$8:$P$57,12,FALSE),"")</f>
        <v/>
      </c>
      <c r="P106" s="72" t="str">
        <f>IF(AND('Taarten koppelen'!G63&lt;&gt;"",$Y106&lt;&gt;""),'Taarten koppelen'!G63,"")</f>
        <v/>
      </c>
      <c r="Q106" s="17" t="str">
        <f t="shared" si="2"/>
        <v/>
      </c>
      <c r="R106" s="102" t="str">
        <f>IF($AE106&lt;&gt;"",VLOOKUP($AE106,Afleveradressen!$A$8:$P$57,8,FALSE),"")</f>
        <v/>
      </c>
      <c r="S106" s="105" t="str">
        <f>IF($AE106&lt;&gt;"",VLOOKUP($AE106,Afleveradressen!$A$8:$P$57,14,FALSE),"")</f>
        <v/>
      </c>
      <c r="T106" s="103" t="str">
        <f>IF(S106&lt;&gt;"",VLOOKUP($S106,stamgegevens!$B$5:$E$15,3,FALSE),"")</f>
        <v/>
      </c>
      <c r="U106" s="103" t="str">
        <f>IF(T106&lt;&gt;"",VLOOKUP($S106,stamgegevens!$B$5:$E$15,4,FALSE),"")</f>
        <v/>
      </c>
      <c r="V106" s="17"/>
      <c r="W106" s="17"/>
      <c r="X106" s="17" t="str">
        <f>IF(Y106="","",VLOOKUP(Y106,stamgegevens!$C$23:$H$52,6,FALSE))</f>
        <v/>
      </c>
      <c r="Y106" s="104" t="str">
        <f>IF('Taarten koppelen'!$K63&lt;&gt;"",'Taarten koppelen'!$K$4,"")</f>
        <v/>
      </c>
      <c r="Z106" s="17" t="str">
        <f>IF('Taarten koppelen'!K63&lt;&gt;"",'Taarten koppelen'!K63,"")</f>
        <v/>
      </c>
      <c r="AE106" s="1" t="str">
        <f t="shared" si="3"/>
        <v/>
      </c>
    </row>
    <row r="107" spans="4:31" x14ac:dyDescent="0.2">
      <c r="D107" s="100" t="str">
        <f>IF($AE107&lt;&gt;"",VLOOKUP($AE107,Afleveradressen!$A$8:$P$57,15,FALSE),"")</f>
        <v/>
      </c>
      <c r="E107" s="17"/>
      <c r="F107" s="17" t="str">
        <f>IF(AE107&lt;&gt;"",Bestelformulier!$F$44,"")</f>
        <v/>
      </c>
      <c r="G107" s="104"/>
      <c r="H107" s="100" t="str">
        <f>IF($AE107&lt;&gt;"",VLOOKUP($AE107,Afleveradressen!$A$8:$P$57,4,FALSE),"")</f>
        <v/>
      </c>
      <c r="I107" s="101" t="str">
        <f>IF($AE107&lt;&gt;"",VLOOKUP($AE107,Afleveradressen!$A$8:$P$57,5,FALSE),"")</f>
        <v/>
      </c>
      <c r="J107" s="101" t="str">
        <f>IF($AE107&lt;&gt;"",VLOOKUP($AE107,Afleveradressen!$A$8:$P$57,6,FALSE),"")</f>
        <v/>
      </c>
      <c r="K107" s="102" t="str">
        <f>IF($AE107&lt;&gt;"",VLOOKUP($AE107,Afleveradressen!$A$8:$P$57,7,FALSE),"")</f>
        <v/>
      </c>
      <c r="L107" s="72" t="str">
        <f>IF(AND('Taarten koppelen'!E14&lt;&gt;"",$Y107&lt;&gt;""),'Taarten koppelen'!E14,"")</f>
        <v/>
      </c>
      <c r="M107" s="72" t="str">
        <f>IF(AND('Taarten koppelen'!F14&lt;&gt;"",$Y107&lt;&gt;""),'Taarten koppelen'!F14,"")</f>
        <v/>
      </c>
      <c r="N107" s="72" t="str">
        <f>IF($AE107&lt;&gt;"",VLOOKUP($AE107,Afleveradressen!$A$8:$P$57,11,FALSE),"")</f>
        <v/>
      </c>
      <c r="O107" s="101" t="str">
        <f>IF($AE107&lt;&gt;"",VLOOKUP($AE107,Afleveradressen!$A$8:$P$57,12,FALSE),"")</f>
        <v/>
      </c>
      <c r="P107" s="72" t="str">
        <f>IF(AND('Taarten koppelen'!G14&lt;&gt;"",$Y107&lt;&gt;""),'Taarten koppelen'!G14,"")</f>
        <v/>
      </c>
      <c r="Q107" s="17" t="str">
        <f t="shared" si="2"/>
        <v/>
      </c>
      <c r="R107" s="102" t="str">
        <f>IF($AE107&lt;&gt;"",VLOOKUP($AE107,Afleveradressen!$A$8:$P$57,8,FALSE),"")</f>
        <v/>
      </c>
      <c r="S107" s="105" t="str">
        <f>IF($AE107&lt;&gt;"",VLOOKUP($AE107,Afleveradressen!$A$8:$P$57,14,FALSE),"")</f>
        <v/>
      </c>
      <c r="T107" s="103" t="str">
        <f>IF(S107&lt;&gt;"",VLOOKUP($S107,stamgegevens!$B$5:$E$15,3,FALSE),"")</f>
        <v/>
      </c>
      <c r="U107" s="103" t="str">
        <f>IF(T107&lt;&gt;"",VLOOKUP($S107,stamgegevens!$B$5:$E$15,4,FALSE),"")</f>
        <v/>
      </c>
      <c r="V107" s="17"/>
      <c r="W107" s="17"/>
      <c r="X107" s="17" t="str">
        <f>IF(Y107="","",VLOOKUP(Y107,stamgegevens!$C$23:$H$52,6,FALSE))</f>
        <v/>
      </c>
      <c r="Y107" s="104" t="str">
        <f>IF('Taarten koppelen'!$L14&lt;&gt;0,'Taarten koppelen'!$L$4,"")</f>
        <v/>
      </c>
      <c r="Z107" s="17" t="str">
        <f>IF('Taarten koppelen'!L14&lt;&gt;0,'Taarten koppelen'!L14,"")</f>
        <v/>
      </c>
      <c r="AE107" s="1" t="str">
        <f t="shared" si="3"/>
        <v/>
      </c>
    </row>
    <row r="108" spans="4:31" x14ac:dyDescent="0.2">
      <c r="D108" s="100" t="str">
        <f>IF($AE108&lt;&gt;"",VLOOKUP($AE108,Afleveradressen!$A$8:$P$57,15,FALSE),"")</f>
        <v/>
      </c>
      <c r="E108" s="17"/>
      <c r="F108" s="17" t="str">
        <f>IF(AE108&lt;&gt;"",Bestelformulier!$F$44,"")</f>
        <v/>
      </c>
      <c r="G108" s="104"/>
      <c r="H108" s="100" t="str">
        <f>IF($AE108&lt;&gt;"",VLOOKUP($AE108,Afleveradressen!$A$8:$P$57,4,FALSE),"")</f>
        <v/>
      </c>
      <c r="I108" s="101" t="str">
        <f>IF($AE108&lt;&gt;"",VLOOKUP($AE108,Afleveradressen!$A$8:$P$57,5,FALSE),"")</f>
        <v/>
      </c>
      <c r="J108" s="101" t="str">
        <f>IF($AE108&lt;&gt;"",VLOOKUP($AE108,Afleveradressen!$A$8:$P$57,6,FALSE),"")</f>
        <v/>
      </c>
      <c r="K108" s="102" t="str">
        <f>IF($AE108&lt;&gt;"",VLOOKUP($AE108,Afleveradressen!$A$8:$P$57,7,FALSE),"")</f>
        <v/>
      </c>
      <c r="L108" s="72" t="str">
        <f>IF(AND('Taarten koppelen'!E15&lt;&gt;"",$Y108&lt;&gt;""),'Taarten koppelen'!E15,"")</f>
        <v/>
      </c>
      <c r="M108" s="72" t="str">
        <f>IF(AND('Taarten koppelen'!F15&lt;&gt;"",$Y108&lt;&gt;""),'Taarten koppelen'!F15,"")</f>
        <v/>
      </c>
      <c r="N108" s="72" t="str">
        <f>IF($AE108&lt;&gt;"",VLOOKUP($AE108,Afleveradressen!$A$8:$P$57,11,FALSE),"")</f>
        <v/>
      </c>
      <c r="O108" s="101" t="str">
        <f>IF($AE108&lt;&gt;"",VLOOKUP($AE108,Afleveradressen!$A$8:$P$57,12,FALSE),"")</f>
        <v/>
      </c>
      <c r="P108" s="72" t="str">
        <f>IF(AND('Taarten koppelen'!G15&lt;&gt;"",$Y108&lt;&gt;""),'Taarten koppelen'!G15,"")</f>
        <v/>
      </c>
      <c r="Q108" s="17" t="str">
        <f t="shared" si="2"/>
        <v/>
      </c>
      <c r="R108" s="102" t="str">
        <f>IF($AE108&lt;&gt;"",VLOOKUP($AE108,Afleveradressen!$A$8:$P$57,8,FALSE),"")</f>
        <v/>
      </c>
      <c r="S108" s="105" t="str">
        <f>IF($AE108&lt;&gt;"",VLOOKUP($AE108,Afleveradressen!$A$8:$P$57,14,FALSE),"")</f>
        <v/>
      </c>
      <c r="T108" s="103" t="str">
        <f>IF(S108&lt;&gt;"",VLOOKUP($S108,stamgegevens!$B$5:$E$15,3,FALSE),"")</f>
        <v/>
      </c>
      <c r="U108" s="103" t="str">
        <f>IF(T108&lt;&gt;"",VLOOKUP($S108,stamgegevens!$B$5:$E$15,4,FALSE),"")</f>
        <v/>
      </c>
      <c r="V108" s="17"/>
      <c r="W108" s="17"/>
      <c r="X108" s="17" t="str">
        <f>IF(Y108="","",VLOOKUP(Y108,stamgegevens!$C$23:$H$52,6,FALSE))</f>
        <v/>
      </c>
      <c r="Y108" s="104" t="str">
        <f>IF('Taarten koppelen'!$L15&lt;&gt;"",'Taarten koppelen'!$L$4,"")</f>
        <v/>
      </c>
      <c r="Z108" s="17" t="str">
        <f>IF('Taarten koppelen'!L15&lt;&gt;"",'Taarten koppelen'!L15,"")</f>
        <v/>
      </c>
      <c r="AE108" s="1" t="str">
        <f t="shared" si="3"/>
        <v/>
      </c>
    </row>
    <row r="109" spans="4:31" x14ac:dyDescent="0.2">
      <c r="D109" s="100" t="str">
        <f>IF($AE109&lt;&gt;"",VLOOKUP($AE109,Afleveradressen!$A$8:$P$57,15,FALSE),"")</f>
        <v/>
      </c>
      <c r="E109" s="17"/>
      <c r="F109" s="17" t="str">
        <f>IF(AE109&lt;&gt;"",Bestelformulier!$F$44,"")</f>
        <v/>
      </c>
      <c r="G109" s="104"/>
      <c r="H109" s="100" t="str">
        <f>IF($AE109&lt;&gt;"",VLOOKUP($AE109,Afleveradressen!$A$8:$P$57,4,FALSE),"")</f>
        <v/>
      </c>
      <c r="I109" s="101" t="str">
        <f>IF($AE109&lt;&gt;"",VLOOKUP($AE109,Afleveradressen!$A$8:$P$57,5,FALSE),"")</f>
        <v/>
      </c>
      <c r="J109" s="101" t="str">
        <f>IF($AE109&lt;&gt;"",VLOOKUP($AE109,Afleveradressen!$A$8:$P$57,6,FALSE),"")</f>
        <v/>
      </c>
      <c r="K109" s="102" t="str">
        <f>IF($AE109&lt;&gt;"",VLOOKUP($AE109,Afleveradressen!$A$8:$P$57,7,FALSE),"")</f>
        <v/>
      </c>
      <c r="L109" s="72" t="str">
        <f>IF(AND('Taarten koppelen'!E16&lt;&gt;"",$Y109&lt;&gt;""),'Taarten koppelen'!E16,"")</f>
        <v/>
      </c>
      <c r="M109" s="72" t="str">
        <f>IF(AND('Taarten koppelen'!F16&lt;&gt;"",$Y109&lt;&gt;""),'Taarten koppelen'!F16,"")</f>
        <v/>
      </c>
      <c r="N109" s="72" t="str">
        <f>IF($AE109&lt;&gt;"",VLOOKUP($AE109,Afleveradressen!$A$8:$P$57,11,FALSE),"")</f>
        <v/>
      </c>
      <c r="O109" s="101" t="str">
        <f>IF($AE109&lt;&gt;"",VLOOKUP($AE109,Afleveradressen!$A$8:$P$57,12,FALSE),"")</f>
        <v/>
      </c>
      <c r="P109" s="72" t="str">
        <f>IF(AND('Taarten koppelen'!G16&lt;&gt;"",$Y109&lt;&gt;""),'Taarten koppelen'!G16,"")</f>
        <v/>
      </c>
      <c r="Q109" s="17" t="str">
        <f t="shared" si="2"/>
        <v/>
      </c>
      <c r="R109" s="102" t="str">
        <f>IF($AE109&lt;&gt;"",VLOOKUP($AE109,Afleveradressen!$A$8:$P$57,8,FALSE),"")</f>
        <v/>
      </c>
      <c r="S109" s="105" t="str">
        <f>IF($AE109&lt;&gt;"",VLOOKUP($AE109,Afleveradressen!$A$8:$P$57,14,FALSE),"")</f>
        <v/>
      </c>
      <c r="T109" s="103" t="str">
        <f>IF(S109&lt;&gt;"",VLOOKUP($S109,stamgegevens!$B$5:$E$15,3,FALSE),"")</f>
        <v/>
      </c>
      <c r="U109" s="103" t="str">
        <f>IF(T109&lt;&gt;"",VLOOKUP($S109,stamgegevens!$B$5:$E$15,4,FALSE),"")</f>
        <v/>
      </c>
      <c r="V109" s="17"/>
      <c r="W109" s="17"/>
      <c r="X109" s="17" t="str">
        <f>IF(Y109="","",VLOOKUP(Y109,stamgegevens!$C$23:$H$52,6,FALSE))</f>
        <v/>
      </c>
      <c r="Y109" s="104" t="str">
        <f>IF('Taarten koppelen'!$L16&lt;&gt;"",'Taarten koppelen'!$L$4,"")</f>
        <v/>
      </c>
      <c r="Z109" s="17" t="str">
        <f>IF('Taarten koppelen'!L16&lt;&gt;"",'Taarten koppelen'!L16,"")</f>
        <v/>
      </c>
      <c r="AE109" s="1" t="str">
        <f t="shared" si="3"/>
        <v/>
      </c>
    </row>
    <row r="110" spans="4:31" x14ac:dyDescent="0.2">
      <c r="D110" s="100" t="str">
        <f>IF($AE110&lt;&gt;"",VLOOKUP($AE110,Afleveradressen!$A$8:$P$57,15,FALSE),"")</f>
        <v/>
      </c>
      <c r="E110" s="17"/>
      <c r="F110" s="17" t="str">
        <f>IF(AE110&lt;&gt;"",Bestelformulier!$F$44,"")</f>
        <v/>
      </c>
      <c r="G110" s="104"/>
      <c r="H110" s="100" t="str">
        <f>IF($AE110&lt;&gt;"",VLOOKUP($AE110,Afleveradressen!$A$8:$P$57,4,FALSE),"")</f>
        <v/>
      </c>
      <c r="I110" s="101" t="str">
        <f>IF($AE110&lt;&gt;"",VLOOKUP($AE110,Afleveradressen!$A$8:$P$57,5,FALSE),"")</f>
        <v/>
      </c>
      <c r="J110" s="101" t="str">
        <f>IF($AE110&lt;&gt;"",VLOOKUP($AE110,Afleveradressen!$A$8:$P$57,6,FALSE),"")</f>
        <v/>
      </c>
      <c r="K110" s="102" t="str">
        <f>IF($AE110&lt;&gt;"",VLOOKUP($AE110,Afleveradressen!$A$8:$P$57,7,FALSE),"")</f>
        <v/>
      </c>
      <c r="L110" s="72" t="str">
        <f>IF(AND('Taarten koppelen'!E17&lt;&gt;"",$Y110&lt;&gt;""),'Taarten koppelen'!E17,"")</f>
        <v/>
      </c>
      <c r="M110" s="72" t="str">
        <f>IF(AND('Taarten koppelen'!F17&lt;&gt;"",$Y110&lt;&gt;""),'Taarten koppelen'!F17,"")</f>
        <v/>
      </c>
      <c r="N110" s="72" t="str">
        <f>IF($AE110&lt;&gt;"",VLOOKUP($AE110,Afleveradressen!$A$8:$P$57,11,FALSE),"")</f>
        <v/>
      </c>
      <c r="O110" s="101" t="str">
        <f>IF($AE110&lt;&gt;"",VLOOKUP($AE110,Afleveradressen!$A$8:$P$57,12,FALSE),"")</f>
        <v/>
      </c>
      <c r="P110" s="72" t="str">
        <f>IF(AND('Taarten koppelen'!G17&lt;&gt;"",$Y110&lt;&gt;""),'Taarten koppelen'!G17,"")</f>
        <v/>
      </c>
      <c r="Q110" s="17" t="str">
        <f t="shared" si="2"/>
        <v/>
      </c>
      <c r="R110" s="102" t="str">
        <f>IF($AE110&lt;&gt;"",VLOOKUP($AE110,Afleveradressen!$A$8:$P$57,8,FALSE),"")</f>
        <v/>
      </c>
      <c r="S110" s="105" t="str">
        <f>IF($AE110&lt;&gt;"",VLOOKUP($AE110,Afleveradressen!$A$8:$P$57,14,FALSE),"")</f>
        <v/>
      </c>
      <c r="T110" s="103" t="str">
        <f>IF(S110&lt;&gt;"",VLOOKUP($S110,stamgegevens!$B$5:$E$15,3,FALSE),"")</f>
        <v/>
      </c>
      <c r="U110" s="103" t="str">
        <f>IF(T110&lt;&gt;"",VLOOKUP($S110,stamgegevens!$B$5:$E$15,4,FALSE),"")</f>
        <v/>
      </c>
      <c r="V110" s="17"/>
      <c r="W110" s="17"/>
      <c r="X110" s="17" t="str">
        <f>IF(Y110="","",VLOOKUP(Y110,stamgegevens!$C$23:$H$52,6,FALSE))</f>
        <v/>
      </c>
      <c r="Y110" s="104" t="str">
        <f>IF('Taarten koppelen'!$L17&lt;&gt;"",'Taarten koppelen'!$L$4,"")</f>
        <v/>
      </c>
      <c r="Z110" s="17" t="str">
        <f>IF('Taarten koppelen'!L17&lt;&gt;"",'Taarten koppelen'!L17,"")</f>
        <v/>
      </c>
      <c r="AE110" s="1" t="str">
        <f t="shared" si="3"/>
        <v/>
      </c>
    </row>
    <row r="111" spans="4:31" x14ac:dyDescent="0.2">
      <c r="D111" s="100" t="str">
        <f>IF($AE111&lt;&gt;"",VLOOKUP($AE111,Afleveradressen!$A$8:$P$57,15,FALSE),"")</f>
        <v/>
      </c>
      <c r="E111" s="17"/>
      <c r="F111" s="17" t="str">
        <f>IF(AE111&lt;&gt;"",Bestelformulier!$F$44,"")</f>
        <v/>
      </c>
      <c r="G111" s="104"/>
      <c r="H111" s="100" t="str">
        <f>IF($AE111&lt;&gt;"",VLOOKUP($AE111,Afleveradressen!$A$8:$P$57,4,FALSE),"")</f>
        <v/>
      </c>
      <c r="I111" s="101" t="str">
        <f>IF($AE111&lt;&gt;"",VLOOKUP($AE111,Afleveradressen!$A$8:$P$57,5,FALSE),"")</f>
        <v/>
      </c>
      <c r="J111" s="101" t="str">
        <f>IF($AE111&lt;&gt;"",VLOOKUP($AE111,Afleveradressen!$A$8:$P$57,6,FALSE),"")</f>
        <v/>
      </c>
      <c r="K111" s="102" t="str">
        <f>IF($AE111&lt;&gt;"",VLOOKUP($AE111,Afleveradressen!$A$8:$P$57,7,FALSE),"")</f>
        <v/>
      </c>
      <c r="L111" s="72" t="str">
        <f>IF(AND('Taarten koppelen'!E18&lt;&gt;"",$Y111&lt;&gt;""),'Taarten koppelen'!E18,"")</f>
        <v/>
      </c>
      <c r="M111" s="72" t="str">
        <f>IF(AND('Taarten koppelen'!F18&lt;&gt;"",$Y111&lt;&gt;""),'Taarten koppelen'!F18,"")</f>
        <v/>
      </c>
      <c r="N111" s="72" t="str">
        <f>IF($AE111&lt;&gt;"",VLOOKUP($AE111,Afleveradressen!$A$8:$P$57,11,FALSE),"")</f>
        <v/>
      </c>
      <c r="O111" s="101" t="str">
        <f>IF($AE111&lt;&gt;"",VLOOKUP($AE111,Afleveradressen!$A$8:$P$57,12,FALSE),"")</f>
        <v/>
      </c>
      <c r="P111" s="72" t="str">
        <f>IF(AND('Taarten koppelen'!G18&lt;&gt;"",$Y111&lt;&gt;""),'Taarten koppelen'!G18,"")</f>
        <v/>
      </c>
      <c r="Q111" s="17" t="str">
        <f t="shared" si="2"/>
        <v/>
      </c>
      <c r="R111" s="102" t="str">
        <f>IF($AE111&lt;&gt;"",VLOOKUP($AE111,Afleveradressen!$A$8:$P$57,8,FALSE),"")</f>
        <v/>
      </c>
      <c r="S111" s="105" t="str">
        <f>IF($AE111&lt;&gt;"",VLOOKUP($AE111,Afleveradressen!$A$8:$P$57,14,FALSE),"")</f>
        <v/>
      </c>
      <c r="T111" s="103" t="str">
        <f>IF(S111&lt;&gt;"",VLOOKUP($S111,stamgegevens!$B$5:$E$15,3,FALSE),"")</f>
        <v/>
      </c>
      <c r="U111" s="103" t="str">
        <f>IF(T111&lt;&gt;"",VLOOKUP($S111,stamgegevens!$B$5:$E$15,4,FALSE),"")</f>
        <v/>
      </c>
      <c r="V111" s="17"/>
      <c r="W111" s="17"/>
      <c r="X111" s="17" t="str">
        <f>IF(Y111="","",VLOOKUP(Y111,stamgegevens!$C$23:$H$52,6,FALSE))</f>
        <v/>
      </c>
      <c r="Y111" s="104" t="str">
        <f>IF('Taarten koppelen'!$L18&lt;&gt;"",'Taarten koppelen'!$L$4,"")</f>
        <v/>
      </c>
      <c r="Z111" s="17" t="str">
        <f>IF('Taarten koppelen'!L18&lt;&gt;"",'Taarten koppelen'!L18,"")</f>
        <v/>
      </c>
      <c r="AE111" s="1" t="str">
        <f t="shared" si="3"/>
        <v/>
      </c>
    </row>
    <row r="112" spans="4:31" x14ac:dyDescent="0.2">
      <c r="D112" s="100" t="str">
        <f>IF($AE112&lt;&gt;"",VLOOKUP($AE112,Afleveradressen!$A$8:$P$57,15,FALSE),"")</f>
        <v/>
      </c>
      <c r="E112" s="17"/>
      <c r="F112" s="17" t="str">
        <f>IF(AE112&lt;&gt;"",Bestelformulier!$F$44,"")</f>
        <v/>
      </c>
      <c r="G112" s="104"/>
      <c r="H112" s="100" t="str">
        <f>IF($AE112&lt;&gt;"",VLOOKUP($AE112,Afleveradressen!$A$8:$P$57,4,FALSE),"")</f>
        <v/>
      </c>
      <c r="I112" s="101" t="str">
        <f>IF($AE112&lt;&gt;"",VLOOKUP($AE112,Afleveradressen!$A$8:$P$57,5,FALSE),"")</f>
        <v/>
      </c>
      <c r="J112" s="101" t="str">
        <f>IF($AE112&lt;&gt;"",VLOOKUP($AE112,Afleveradressen!$A$8:$P$57,6,FALSE),"")</f>
        <v/>
      </c>
      <c r="K112" s="102" t="str">
        <f>IF($AE112&lt;&gt;"",VLOOKUP($AE112,Afleveradressen!$A$8:$P$57,7,FALSE),"")</f>
        <v/>
      </c>
      <c r="L112" s="72" t="str">
        <f>IF(AND('Taarten koppelen'!E19&lt;&gt;"",$Y112&lt;&gt;""),'Taarten koppelen'!E19,"")</f>
        <v/>
      </c>
      <c r="M112" s="72" t="str">
        <f>IF(AND('Taarten koppelen'!F19&lt;&gt;"",$Y112&lt;&gt;""),'Taarten koppelen'!F19,"")</f>
        <v/>
      </c>
      <c r="N112" s="72" t="str">
        <f>IF($AE112&lt;&gt;"",VLOOKUP($AE112,Afleveradressen!$A$8:$P$57,11,FALSE),"")</f>
        <v/>
      </c>
      <c r="O112" s="101" t="str">
        <f>IF($AE112&lt;&gt;"",VLOOKUP($AE112,Afleveradressen!$A$8:$P$57,12,FALSE),"")</f>
        <v/>
      </c>
      <c r="P112" s="72" t="str">
        <f>IF(AND('Taarten koppelen'!G19&lt;&gt;"",$Y112&lt;&gt;""),'Taarten koppelen'!G19,"")</f>
        <v/>
      </c>
      <c r="Q112" s="17" t="str">
        <f t="shared" si="2"/>
        <v/>
      </c>
      <c r="R112" s="102" t="str">
        <f>IF($AE112&lt;&gt;"",VLOOKUP($AE112,Afleveradressen!$A$8:$P$57,8,FALSE),"")</f>
        <v/>
      </c>
      <c r="S112" s="105" t="str">
        <f>IF($AE112&lt;&gt;"",VLOOKUP($AE112,Afleveradressen!$A$8:$P$57,14,FALSE),"")</f>
        <v/>
      </c>
      <c r="T112" s="103" t="str">
        <f>IF(S112&lt;&gt;"",VLOOKUP($S112,stamgegevens!$B$5:$E$15,3,FALSE),"")</f>
        <v/>
      </c>
      <c r="U112" s="103" t="str">
        <f>IF(T112&lt;&gt;"",VLOOKUP($S112,stamgegevens!$B$5:$E$15,4,FALSE),"")</f>
        <v/>
      </c>
      <c r="V112" s="17"/>
      <c r="W112" s="17"/>
      <c r="X112" s="17" t="str">
        <f>IF(Y112="","",VLOOKUP(Y112,stamgegevens!$C$23:$H$52,6,FALSE))</f>
        <v/>
      </c>
      <c r="Y112" s="104" t="str">
        <f>IF('Taarten koppelen'!$L19&lt;&gt;"",'Taarten koppelen'!$L$4,"")</f>
        <v/>
      </c>
      <c r="Z112" s="17" t="str">
        <f>IF('Taarten koppelen'!L19&lt;&gt;"",'Taarten koppelen'!L19,"")</f>
        <v/>
      </c>
      <c r="AE112" s="1" t="str">
        <f t="shared" si="3"/>
        <v/>
      </c>
    </row>
    <row r="113" spans="4:31" x14ac:dyDescent="0.2">
      <c r="D113" s="100" t="str">
        <f>IF($AE113&lt;&gt;"",VLOOKUP($AE113,Afleveradressen!$A$8:$P$57,15,FALSE),"")</f>
        <v/>
      </c>
      <c r="E113" s="17"/>
      <c r="F113" s="17" t="str">
        <f>IF(AE113&lt;&gt;"",Bestelformulier!$F$44,"")</f>
        <v/>
      </c>
      <c r="G113" s="104"/>
      <c r="H113" s="100" t="str">
        <f>IF($AE113&lt;&gt;"",VLOOKUP($AE113,Afleveradressen!$A$8:$P$57,4,FALSE),"")</f>
        <v/>
      </c>
      <c r="I113" s="101" t="str">
        <f>IF($AE113&lt;&gt;"",VLOOKUP($AE113,Afleveradressen!$A$8:$P$57,5,FALSE),"")</f>
        <v/>
      </c>
      <c r="J113" s="101" t="str">
        <f>IF($AE113&lt;&gt;"",VLOOKUP($AE113,Afleveradressen!$A$8:$P$57,6,FALSE),"")</f>
        <v/>
      </c>
      <c r="K113" s="102" t="str">
        <f>IF($AE113&lt;&gt;"",VLOOKUP($AE113,Afleveradressen!$A$8:$P$57,7,FALSE),"")</f>
        <v/>
      </c>
      <c r="L113" s="72" t="str">
        <f>IF(AND('Taarten koppelen'!E20&lt;&gt;"",$Y113&lt;&gt;""),'Taarten koppelen'!E20,"")</f>
        <v/>
      </c>
      <c r="M113" s="72" t="str">
        <f>IF(AND('Taarten koppelen'!F20&lt;&gt;"",$Y113&lt;&gt;""),'Taarten koppelen'!F20,"")</f>
        <v/>
      </c>
      <c r="N113" s="72" t="str">
        <f>IF($AE113&lt;&gt;"",VLOOKUP($AE113,Afleveradressen!$A$8:$P$57,11,FALSE),"")</f>
        <v/>
      </c>
      <c r="O113" s="101" t="str">
        <f>IF($AE113&lt;&gt;"",VLOOKUP($AE113,Afleveradressen!$A$8:$P$57,12,FALSE),"")</f>
        <v/>
      </c>
      <c r="P113" s="72" t="str">
        <f>IF(AND('Taarten koppelen'!G20&lt;&gt;"",$Y113&lt;&gt;""),'Taarten koppelen'!G20,"")</f>
        <v/>
      </c>
      <c r="Q113" s="17" t="str">
        <f t="shared" si="2"/>
        <v/>
      </c>
      <c r="R113" s="102" t="str">
        <f>IF($AE113&lt;&gt;"",VLOOKUP($AE113,Afleveradressen!$A$8:$P$57,8,FALSE),"")</f>
        <v/>
      </c>
      <c r="S113" s="105" t="str">
        <f>IF($AE113&lt;&gt;"",VLOOKUP($AE113,Afleveradressen!$A$8:$P$57,14,FALSE),"")</f>
        <v/>
      </c>
      <c r="T113" s="103" t="str">
        <f>IF(S113&lt;&gt;"",VLOOKUP($S113,stamgegevens!$B$5:$E$15,3,FALSE),"")</f>
        <v/>
      </c>
      <c r="U113" s="103" t="str">
        <f>IF(T113&lt;&gt;"",VLOOKUP($S113,stamgegevens!$B$5:$E$15,4,FALSE),"")</f>
        <v/>
      </c>
      <c r="V113" s="17"/>
      <c r="W113" s="17"/>
      <c r="X113" s="17" t="str">
        <f>IF(Y113="","",VLOOKUP(Y113,stamgegevens!$C$23:$H$52,6,FALSE))</f>
        <v/>
      </c>
      <c r="Y113" s="104" t="str">
        <f>IF('Taarten koppelen'!$L20&lt;&gt;"",'Taarten koppelen'!$L$4,"")</f>
        <v/>
      </c>
      <c r="Z113" s="17" t="str">
        <f>IF('Taarten koppelen'!L20&lt;&gt;"",'Taarten koppelen'!L20,"")</f>
        <v/>
      </c>
      <c r="AE113" s="1" t="str">
        <f t="shared" si="3"/>
        <v/>
      </c>
    </row>
    <row r="114" spans="4:31" x14ac:dyDescent="0.2">
      <c r="D114" s="100" t="str">
        <f>IF($AE114&lt;&gt;"",VLOOKUP($AE114,Afleveradressen!$A$8:$P$57,15,FALSE),"")</f>
        <v/>
      </c>
      <c r="E114" s="17"/>
      <c r="F114" s="17" t="str">
        <f>IF(AE114&lt;&gt;"",Bestelformulier!$F$44,"")</f>
        <v/>
      </c>
      <c r="G114" s="104"/>
      <c r="H114" s="100" t="str">
        <f>IF($AE114&lt;&gt;"",VLOOKUP($AE114,Afleveradressen!$A$8:$P$57,4,FALSE),"")</f>
        <v/>
      </c>
      <c r="I114" s="101" t="str">
        <f>IF($AE114&lt;&gt;"",VLOOKUP($AE114,Afleveradressen!$A$8:$P$57,5,FALSE),"")</f>
        <v/>
      </c>
      <c r="J114" s="101" t="str">
        <f>IF($AE114&lt;&gt;"",VLOOKUP($AE114,Afleveradressen!$A$8:$P$57,6,FALSE),"")</f>
        <v/>
      </c>
      <c r="K114" s="102" t="str">
        <f>IF($AE114&lt;&gt;"",VLOOKUP($AE114,Afleveradressen!$A$8:$P$57,7,FALSE),"")</f>
        <v/>
      </c>
      <c r="L114" s="72" t="str">
        <f>IF(AND('Taarten koppelen'!E21&lt;&gt;"",$Y114&lt;&gt;""),'Taarten koppelen'!E21,"")</f>
        <v/>
      </c>
      <c r="M114" s="72" t="str">
        <f>IF(AND('Taarten koppelen'!F21&lt;&gt;"",$Y114&lt;&gt;""),'Taarten koppelen'!F21,"")</f>
        <v/>
      </c>
      <c r="N114" s="72" t="str">
        <f>IF($AE114&lt;&gt;"",VLOOKUP($AE114,Afleveradressen!$A$8:$P$57,11,FALSE),"")</f>
        <v/>
      </c>
      <c r="O114" s="101" t="str">
        <f>IF($AE114&lt;&gt;"",VLOOKUP($AE114,Afleveradressen!$A$8:$P$57,12,FALSE),"")</f>
        <v/>
      </c>
      <c r="P114" s="72" t="str">
        <f>IF(AND('Taarten koppelen'!G21&lt;&gt;"",$Y114&lt;&gt;""),'Taarten koppelen'!G21,"")</f>
        <v/>
      </c>
      <c r="Q114" s="17" t="str">
        <f t="shared" si="2"/>
        <v/>
      </c>
      <c r="R114" s="102" t="str">
        <f>IF($AE114&lt;&gt;"",VLOOKUP($AE114,Afleveradressen!$A$8:$P$57,8,FALSE),"")</f>
        <v/>
      </c>
      <c r="S114" s="105" t="str">
        <f>IF($AE114&lt;&gt;"",VLOOKUP($AE114,Afleveradressen!$A$8:$P$57,14,FALSE),"")</f>
        <v/>
      </c>
      <c r="T114" s="103" t="str">
        <f>IF(S114&lt;&gt;"",VLOOKUP($S114,stamgegevens!$B$5:$E$15,3,FALSE),"")</f>
        <v/>
      </c>
      <c r="U114" s="103" t="str">
        <f>IF(T114&lt;&gt;"",VLOOKUP($S114,stamgegevens!$B$5:$E$15,4,FALSE),"")</f>
        <v/>
      </c>
      <c r="V114" s="17"/>
      <c r="W114" s="17"/>
      <c r="X114" s="17" t="str">
        <f>IF(Y114="","",VLOOKUP(Y114,stamgegevens!$C$23:$H$52,6,FALSE))</f>
        <v/>
      </c>
      <c r="Y114" s="104" t="str">
        <f>IF('Taarten koppelen'!$L21&lt;&gt;"",'Taarten koppelen'!$L$4,"")</f>
        <v/>
      </c>
      <c r="Z114" s="17" t="str">
        <f>IF('Taarten koppelen'!L21&lt;&gt;"",'Taarten koppelen'!L21,"")</f>
        <v/>
      </c>
      <c r="AE114" s="1" t="str">
        <f t="shared" si="3"/>
        <v/>
      </c>
    </row>
    <row r="115" spans="4:31" x14ac:dyDescent="0.2">
      <c r="D115" s="100" t="str">
        <f>IF($AE115&lt;&gt;"",VLOOKUP($AE115,Afleveradressen!$A$8:$P$57,15,FALSE),"")</f>
        <v/>
      </c>
      <c r="E115" s="17"/>
      <c r="F115" s="17" t="str">
        <f>IF(AE115&lt;&gt;"",Bestelformulier!$F$44,"")</f>
        <v/>
      </c>
      <c r="G115" s="104"/>
      <c r="H115" s="100" t="str">
        <f>IF($AE115&lt;&gt;"",VLOOKUP($AE115,Afleveradressen!$A$8:$P$57,4,FALSE),"")</f>
        <v/>
      </c>
      <c r="I115" s="101" t="str">
        <f>IF($AE115&lt;&gt;"",VLOOKUP($AE115,Afleveradressen!$A$8:$P$57,5,FALSE),"")</f>
        <v/>
      </c>
      <c r="J115" s="101" t="str">
        <f>IF($AE115&lt;&gt;"",VLOOKUP($AE115,Afleveradressen!$A$8:$P$57,6,FALSE),"")</f>
        <v/>
      </c>
      <c r="K115" s="102" t="str">
        <f>IF($AE115&lt;&gt;"",VLOOKUP($AE115,Afleveradressen!$A$8:$P$57,7,FALSE),"")</f>
        <v/>
      </c>
      <c r="L115" s="72" t="str">
        <f>IF(AND('Taarten koppelen'!E22&lt;&gt;"",$Y115&lt;&gt;""),'Taarten koppelen'!E22,"")</f>
        <v/>
      </c>
      <c r="M115" s="72" t="str">
        <f>IF(AND('Taarten koppelen'!F22&lt;&gt;"",$Y115&lt;&gt;""),'Taarten koppelen'!F22,"")</f>
        <v/>
      </c>
      <c r="N115" s="72" t="str">
        <f>IF($AE115&lt;&gt;"",VLOOKUP($AE115,Afleveradressen!$A$8:$P$57,11,FALSE),"")</f>
        <v/>
      </c>
      <c r="O115" s="101" t="str">
        <f>IF($AE115&lt;&gt;"",VLOOKUP($AE115,Afleveradressen!$A$8:$P$57,12,FALSE),"")</f>
        <v/>
      </c>
      <c r="P115" s="72" t="str">
        <f>IF(AND('Taarten koppelen'!G22&lt;&gt;"",$Y115&lt;&gt;""),'Taarten koppelen'!G22,"")</f>
        <v/>
      </c>
      <c r="Q115" s="17" t="str">
        <f t="shared" si="2"/>
        <v/>
      </c>
      <c r="R115" s="102" t="str">
        <f>IF($AE115&lt;&gt;"",VLOOKUP($AE115,Afleveradressen!$A$8:$P$57,8,FALSE),"")</f>
        <v/>
      </c>
      <c r="S115" s="105" t="str">
        <f>IF($AE115&lt;&gt;"",VLOOKUP($AE115,Afleveradressen!$A$8:$P$57,14,FALSE),"")</f>
        <v/>
      </c>
      <c r="T115" s="103" t="str">
        <f>IF(S115&lt;&gt;"",VLOOKUP($S115,stamgegevens!$B$5:$E$15,3,FALSE),"")</f>
        <v/>
      </c>
      <c r="U115" s="103" t="str">
        <f>IF(T115&lt;&gt;"",VLOOKUP($S115,stamgegevens!$B$5:$E$15,4,FALSE),"")</f>
        <v/>
      </c>
      <c r="V115" s="17"/>
      <c r="W115" s="17"/>
      <c r="X115" s="17" t="str">
        <f>IF(Y115="","",VLOOKUP(Y115,stamgegevens!$C$23:$H$52,6,FALSE))</f>
        <v/>
      </c>
      <c r="Y115" s="104" t="str">
        <f>IF('Taarten koppelen'!$L22&lt;&gt;"",'Taarten koppelen'!$L$4,"")</f>
        <v/>
      </c>
      <c r="Z115" s="17" t="str">
        <f>IF('Taarten koppelen'!L22&lt;&gt;"",'Taarten koppelen'!L22,"")</f>
        <v/>
      </c>
      <c r="AE115" s="1" t="str">
        <f t="shared" si="3"/>
        <v/>
      </c>
    </row>
    <row r="116" spans="4:31" x14ac:dyDescent="0.2">
      <c r="D116" s="100" t="str">
        <f>IF($AE116&lt;&gt;"",VLOOKUP($AE116,Afleveradressen!$A$8:$P$57,15,FALSE),"")</f>
        <v/>
      </c>
      <c r="E116" s="17"/>
      <c r="F116" s="17" t="str">
        <f>IF(AE116&lt;&gt;"",Bestelformulier!$F$44,"")</f>
        <v/>
      </c>
      <c r="G116" s="104"/>
      <c r="H116" s="100" t="str">
        <f>IF($AE116&lt;&gt;"",VLOOKUP($AE116,Afleveradressen!$A$8:$P$57,4,FALSE),"")</f>
        <v/>
      </c>
      <c r="I116" s="101" t="str">
        <f>IF($AE116&lt;&gt;"",VLOOKUP($AE116,Afleveradressen!$A$8:$P$57,5,FALSE),"")</f>
        <v/>
      </c>
      <c r="J116" s="101" t="str">
        <f>IF($AE116&lt;&gt;"",VLOOKUP($AE116,Afleveradressen!$A$8:$P$57,6,FALSE),"")</f>
        <v/>
      </c>
      <c r="K116" s="102" t="str">
        <f>IF($AE116&lt;&gt;"",VLOOKUP($AE116,Afleveradressen!$A$8:$P$57,7,FALSE),"")</f>
        <v/>
      </c>
      <c r="L116" s="72" t="str">
        <f>IF(AND('Taarten koppelen'!E23&lt;&gt;"",$Y116&lt;&gt;""),'Taarten koppelen'!E23,"")</f>
        <v/>
      </c>
      <c r="M116" s="72" t="str">
        <f>IF(AND('Taarten koppelen'!F23&lt;&gt;"",$Y116&lt;&gt;""),'Taarten koppelen'!F23,"")</f>
        <v/>
      </c>
      <c r="N116" s="72" t="str">
        <f>IF($AE116&lt;&gt;"",VLOOKUP($AE116,Afleveradressen!$A$8:$P$57,11,FALSE),"")</f>
        <v/>
      </c>
      <c r="O116" s="101" t="str">
        <f>IF($AE116&lt;&gt;"",VLOOKUP($AE116,Afleveradressen!$A$8:$P$57,12,FALSE),"")</f>
        <v/>
      </c>
      <c r="P116" s="72" t="str">
        <f>IF(AND('Taarten koppelen'!G23&lt;&gt;"",$Y116&lt;&gt;""),'Taarten koppelen'!G23,"")</f>
        <v/>
      </c>
      <c r="Q116" s="17" t="str">
        <f t="shared" si="2"/>
        <v/>
      </c>
      <c r="R116" s="102" t="str">
        <f>IF($AE116&lt;&gt;"",VLOOKUP($AE116,Afleveradressen!$A$8:$P$57,8,FALSE),"")</f>
        <v/>
      </c>
      <c r="S116" s="105" t="str">
        <f>IF($AE116&lt;&gt;"",VLOOKUP($AE116,Afleveradressen!$A$8:$P$57,14,FALSE),"")</f>
        <v/>
      </c>
      <c r="T116" s="103" t="str">
        <f>IF(S116&lt;&gt;"",VLOOKUP($S116,stamgegevens!$B$5:$E$15,3,FALSE),"")</f>
        <v/>
      </c>
      <c r="U116" s="103" t="str">
        <f>IF(T116&lt;&gt;"",VLOOKUP($S116,stamgegevens!$B$5:$E$15,4,FALSE),"")</f>
        <v/>
      </c>
      <c r="V116" s="17"/>
      <c r="W116" s="17"/>
      <c r="X116" s="17" t="str">
        <f>IF(Y116="","",VLOOKUP(Y116,stamgegevens!$C$23:$H$52,6,FALSE))</f>
        <v/>
      </c>
      <c r="Y116" s="104" t="str">
        <f>IF('Taarten koppelen'!$L23&lt;&gt;"",'Taarten koppelen'!$L$4,"")</f>
        <v/>
      </c>
      <c r="Z116" s="17" t="str">
        <f>IF('Taarten koppelen'!L23&lt;&gt;"",'Taarten koppelen'!L23,"")</f>
        <v/>
      </c>
      <c r="AE116" s="1" t="str">
        <f t="shared" si="3"/>
        <v/>
      </c>
    </row>
    <row r="117" spans="4:31" x14ac:dyDescent="0.2">
      <c r="D117" s="100" t="str">
        <f>IF($AE117&lt;&gt;"",VLOOKUP($AE117,Afleveradressen!$A$8:$P$57,15,FALSE),"")</f>
        <v/>
      </c>
      <c r="E117" s="17"/>
      <c r="F117" s="17" t="str">
        <f>IF(AE117&lt;&gt;"",Bestelformulier!$F$44,"")</f>
        <v/>
      </c>
      <c r="G117" s="104"/>
      <c r="H117" s="100" t="str">
        <f>IF($AE117&lt;&gt;"",VLOOKUP($AE117,Afleveradressen!$A$8:$P$57,4,FALSE),"")</f>
        <v/>
      </c>
      <c r="I117" s="101" t="str">
        <f>IF($AE117&lt;&gt;"",VLOOKUP($AE117,Afleveradressen!$A$8:$P$57,5,FALSE),"")</f>
        <v/>
      </c>
      <c r="J117" s="101" t="str">
        <f>IF($AE117&lt;&gt;"",VLOOKUP($AE117,Afleveradressen!$A$8:$P$57,6,FALSE),"")</f>
        <v/>
      </c>
      <c r="K117" s="102" t="str">
        <f>IF($AE117&lt;&gt;"",VLOOKUP($AE117,Afleveradressen!$A$8:$P$57,7,FALSE),"")</f>
        <v/>
      </c>
      <c r="L117" s="72" t="str">
        <f>IF(AND('Taarten koppelen'!E24&lt;&gt;"",$Y117&lt;&gt;""),'Taarten koppelen'!E24,"")</f>
        <v/>
      </c>
      <c r="M117" s="72" t="str">
        <f>IF(AND('Taarten koppelen'!F24&lt;&gt;"",$Y117&lt;&gt;""),'Taarten koppelen'!F24,"")</f>
        <v/>
      </c>
      <c r="N117" s="72" t="str">
        <f>IF($AE117&lt;&gt;"",VLOOKUP($AE117,Afleveradressen!$A$8:$P$57,11,FALSE),"")</f>
        <v/>
      </c>
      <c r="O117" s="101" t="str">
        <f>IF($AE117&lt;&gt;"",VLOOKUP($AE117,Afleveradressen!$A$8:$P$57,12,FALSE),"")</f>
        <v/>
      </c>
      <c r="P117" s="72" t="str">
        <f>IF(AND('Taarten koppelen'!G24&lt;&gt;"",$Y117&lt;&gt;""),'Taarten koppelen'!G24,"")</f>
        <v/>
      </c>
      <c r="Q117" s="17" t="str">
        <f t="shared" si="2"/>
        <v/>
      </c>
      <c r="R117" s="102" t="str">
        <f>IF($AE117&lt;&gt;"",VLOOKUP($AE117,Afleveradressen!$A$8:$P$57,8,FALSE),"")</f>
        <v/>
      </c>
      <c r="S117" s="105" t="str">
        <f>IF($AE117&lt;&gt;"",VLOOKUP($AE117,Afleveradressen!$A$8:$P$57,14,FALSE),"")</f>
        <v/>
      </c>
      <c r="T117" s="103" t="str">
        <f>IF(S117&lt;&gt;"",VLOOKUP($S117,stamgegevens!$B$5:$E$15,3,FALSE),"")</f>
        <v/>
      </c>
      <c r="U117" s="103" t="str">
        <f>IF(T117&lt;&gt;"",VLOOKUP($S117,stamgegevens!$B$5:$E$15,4,FALSE),"")</f>
        <v/>
      </c>
      <c r="V117" s="17"/>
      <c r="W117" s="17"/>
      <c r="X117" s="17" t="str">
        <f>IF(Y117="","",VLOOKUP(Y117,stamgegevens!$C$23:$H$52,6,FALSE))</f>
        <v/>
      </c>
      <c r="Y117" s="104" t="str">
        <f>IF('Taarten koppelen'!$L24&lt;&gt;"",'Taarten koppelen'!$L$4,"")</f>
        <v/>
      </c>
      <c r="Z117" s="17" t="str">
        <f>IF('Taarten koppelen'!L24&lt;&gt;"",'Taarten koppelen'!L24,"")</f>
        <v/>
      </c>
      <c r="AE117" s="1" t="str">
        <f t="shared" si="3"/>
        <v/>
      </c>
    </row>
    <row r="118" spans="4:31" x14ac:dyDescent="0.2">
      <c r="D118" s="100" t="str">
        <f>IF($AE118&lt;&gt;"",VLOOKUP($AE118,Afleveradressen!$A$8:$P$57,15,FALSE),"")</f>
        <v/>
      </c>
      <c r="E118" s="17"/>
      <c r="F118" s="17" t="str">
        <f>IF(AE118&lt;&gt;"",Bestelformulier!$F$44,"")</f>
        <v/>
      </c>
      <c r="G118" s="104"/>
      <c r="H118" s="100" t="str">
        <f>IF($AE118&lt;&gt;"",VLOOKUP($AE118,Afleveradressen!$A$8:$P$57,4,FALSE),"")</f>
        <v/>
      </c>
      <c r="I118" s="101" t="str">
        <f>IF($AE118&lt;&gt;"",VLOOKUP($AE118,Afleveradressen!$A$8:$P$57,5,FALSE),"")</f>
        <v/>
      </c>
      <c r="J118" s="101" t="str">
        <f>IF($AE118&lt;&gt;"",VLOOKUP($AE118,Afleveradressen!$A$8:$P$57,6,FALSE),"")</f>
        <v/>
      </c>
      <c r="K118" s="102" t="str">
        <f>IF($AE118&lt;&gt;"",VLOOKUP($AE118,Afleveradressen!$A$8:$P$57,7,FALSE),"")</f>
        <v/>
      </c>
      <c r="L118" s="72" t="str">
        <f>IF(AND('Taarten koppelen'!E25&lt;&gt;"",$Y118&lt;&gt;""),'Taarten koppelen'!E25,"")</f>
        <v/>
      </c>
      <c r="M118" s="72" t="str">
        <f>IF(AND('Taarten koppelen'!F25&lt;&gt;"",$Y118&lt;&gt;""),'Taarten koppelen'!F25,"")</f>
        <v/>
      </c>
      <c r="N118" s="72" t="str">
        <f>IF($AE118&lt;&gt;"",VLOOKUP($AE118,Afleveradressen!$A$8:$P$57,11,FALSE),"")</f>
        <v/>
      </c>
      <c r="O118" s="101" t="str">
        <f>IF($AE118&lt;&gt;"",VLOOKUP($AE118,Afleveradressen!$A$8:$P$57,12,FALSE),"")</f>
        <v/>
      </c>
      <c r="P118" s="72" t="str">
        <f>IF(AND('Taarten koppelen'!G25&lt;&gt;"",$Y118&lt;&gt;""),'Taarten koppelen'!G25,"")</f>
        <v/>
      </c>
      <c r="Q118" s="17" t="str">
        <f t="shared" si="2"/>
        <v/>
      </c>
      <c r="R118" s="102" t="str">
        <f>IF($AE118&lt;&gt;"",VLOOKUP($AE118,Afleveradressen!$A$8:$P$57,8,FALSE),"")</f>
        <v/>
      </c>
      <c r="S118" s="105" t="str">
        <f>IF($AE118&lt;&gt;"",VLOOKUP($AE118,Afleveradressen!$A$8:$P$57,14,FALSE),"")</f>
        <v/>
      </c>
      <c r="T118" s="103" t="str">
        <f>IF(S118&lt;&gt;"",VLOOKUP($S118,stamgegevens!$B$5:$E$15,3,FALSE),"")</f>
        <v/>
      </c>
      <c r="U118" s="103" t="str">
        <f>IF(T118&lt;&gt;"",VLOOKUP($S118,stamgegevens!$B$5:$E$15,4,FALSE),"")</f>
        <v/>
      </c>
      <c r="V118" s="17"/>
      <c r="W118" s="17"/>
      <c r="X118" s="17" t="str">
        <f>IF(Y118="","",VLOOKUP(Y118,stamgegevens!$C$23:$H$52,6,FALSE))</f>
        <v/>
      </c>
      <c r="Y118" s="104" t="str">
        <f>IF('Taarten koppelen'!$L25&lt;&gt;"",'Taarten koppelen'!$L$4,"")</f>
        <v/>
      </c>
      <c r="Z118" s="17" t="str">
        <f>IF('Taarten koppelen'!L25&lt;&gt;"",'Taarten koppelen'!L25,"")</f>
        <v/>
      </c>
      <c r="AE118" s="1" t="str">
        <f t="shared" si="3"/>
        <v/>
      </c>
    </row>
    <row r="119" spans="4:31" x14ac:dyDescent="0.2">
      <c r="D119" s="100" t="str">
        <f>IF($AE119&lt;&gt;"",VLOOKUP($AE119,Afleveradressen!$A$8:$P$57,15,FALSE),"")</f>
        <v/>
      </c>
      <c r="E119" s="17"/>
      <c r="F119" s="17" t="str">
        <f>IF(AE119&lt;&gt;"",Bestelformulier!$F$44,"")</f>
        <v/>
      </c>
      <c r="G119" s="104"/>
      <c r="H119" s="100" t="str">
        <f>IF($AE119&lt;&gt;"",VLOOKUP($AE119,Afleveradressen!$A$8:$P$57,4,FALSE),"")</f>
        <v/>
      </c>
      <c r="I119" s="101" t="str">
        <f>IF($AE119&lt;&gt;"",VLOOKUP($AE119,Afleveradressen!$A$8:$P$57,5,FALSE),"")</f>
        <v/>
      </c>
      <c r="J119" s="101" t="str">
        <f>IF($AE119&lt;&gt;"",VLOOKUP($AE119,Afleveradressen!$A$8:$P$57,6,FALSE),"")</f>
        <v/>
      </c>
      <c r="K119" s="102" t="str">
        <f>IF($AE119&lt;&gt;"",VLOOKUP($AE119,Afleveradressen!$A$8:$P$57,7,FALSE),"")</f>
        <v/>
      </c>
      <c r="L119" s="72" t="str">
        <f>IF(AND('Taarten koppelen'!E26&lt;&gt;"",$Y119&lt;&gt;""),'Taarten koppelen'!E26,"")</f>
        <v/>
      </c>
      <c r="M119" s="72" t="str">
        <f>IF(AND('Taarten koppelen'!F26&lt;&gt;"",$Y119&lt;&gt;""),'Taarten koppelen'!F26,"")</f>
        <v/>
      </c>
      <c r="N119" s="72" t="str">
        <f>IF($AE119&lt;&gt;"",VLOOKUP($AE119,Afleveradressen!$A$8:$P$57,11,FALSE),"")</f>
        <v/>
      </c>
      <c r="O119" s="101" t="str">
        <f>IF($AE119&lt;&gt;"",VLOOKUP($AE119,Afleveradressen!$A$8:$P$57,12,FALSE),"")</f>
        <v/>
      </c>
      <c r="P119" s="72" t="str">
        <f>IF(AND('Taarten koppelen'!G26&lt;&gt;"",$Y119&lt;&gt;""),'Taarten koppelen'!G26,"")</f>
        <v/>
      </c>
      <c r="Q119" s="17" t="str">
        <f t="shared" si="2"/>
        <v/>
      </c>
      <c r="R119" s="102" t="str">
        <f>IF($AE119&lt;&gt;"",VLOOKUP($AE119,Afleveradressen!$A$8:$P$57,8,FALSE),"")</f>
        <v/>
      </c>
      <c r="S119" s="105" t="str">
        <f>IF($AE119&lt;&gt;"",VLOOKUP($AE119,Afleveradressen!$A$8:$P$57,14,FALSE),"")</f>
        <v/>
      </c>
      <c r="T119" s="103" t="str">
        <f>IF(S119&lt;&gt;"",VLOOKUP($S119,stamgegevens!$B$5:$E$15,3,FALSE),"")</f>
        <v/>
      </c>
      <c r="U119" s="103" t="str">
        <f>IF(T119&lt;&gt;"",VLOOKUP($S119,stamgegevens!$B$5:$E$15,4,FALSE),"")</f>
        <v/>
      </c>
      <c r="V119" s="17"/>
      <c r="W119" s="17"/>
      <c r="X119" s="17" t="str">
        <f>IF(Y119="","",VLOOKUP(Y119,stamgegevens!$C$23:$H$52,6,FALSE))</f>
        <v/>
      </c>
      <c r="Y119" s="104" t="str">
        <f>IF('Taarten koppelen'!$L26&lt;&gt;"",'Taarten koppelen'!$L$4,"")</f>
        <v/>
      </c>
      <c r="Z119" s="17" t="str">
        <f>IF('Taarten koppelen'!L26&lt;&gt;"",'Taarten koppelen'!L26,"")</f>
        <v/>
      </c>
      <c r="AE119" s="1" t="str">
        <f t="shared" si="3"/>
        <v/>
      </c>
    </row>
    <row r="120" spans="4:31" x14ac:dyDescent="0.2">
      <c r="D120" s="100" t="str">
        <f>IF($AE120&lt;&gt;"",VLOOKUP($AE120,Afleveradressen!$A$8:$P$57,15,FALSE),"")</f>
        <v/>
      </c>
      <c r="E120" s="17"/>
      <c r="F120" s="17" t="str">
        <f>IF(AE120&lt;&gt;"",Bestelformulier!$F$44,"")</f>
        <v/>
      </c>
      <c r="G120" s="104"/>
      <c r="H120" s="100" t="str">
        <f>IF($AE120&lt;&gt;"",VLOOKUP($AE120,Afleveradressen!$A$8:$P$57,4,FALSE),"")</f>
        <v/>
      </c>
      <c r="I120" s="101" t="str">
        <f>IF($AE120&lt;&gt;"",VLOOKUP($AE120,Afleveradressen!$A$8:$P$57,5,FALSE),"")</f>
        <v/>
      </c>
      <c r="J120" s="101" t="str">
        <f>IF($AE120&lt;&gt;"",VLOOKUP($AE120,Afleveradressen!$A$8:$P$57,6,FALSE),"")</f>
        <v/>
      </c>
      <c r="K120" s="102" t="str">
        <f>IF($AE120&lt;&gt;"",VLOOKUP($AE120,Afleveradressen!$A$8:$P$57,7,FALSE),"")</f>
        <v/>
      </c>
      <c r="L120" s="72" t="str">
        <f>IF(AND('Taarten koppelen'!E27&lt;&gt;"",$Y120&lt;&gt;""),'Taarten koppelen'!E27,"")</f>
        <v/>
      </c>
      <c r="M120" s="72" t="str">
        <f>IF(AND('Taarten koppelen'!F27&lt;&gt;"",$Y120&lt;&gt;""),'Taarten koppelen'!F27,"")</f>
        <v/>
      </c>
      <c r="N120" s="72" t="str">
        <f>IF($AE120&lt;&gt;"",VLOOKUP($AE120,Afleveradressen!$A$8:$P$57,11,FALSE),"")</f>
        <v/>
      </c>
      <c r="O120" s="101" t="str">
        <f>IF($AE120&lt;&gt;"",VLOOKUP($AE120,Afleveradressen!$A$8:$P$57,12,FALSE),"")</f>
        <v/>
      </c>
      <c r="P120" s="72" t="str">
        <f>IF(AND('Taarten koppelen'!G27&lt;&gt;"",$Y120&lt;&gt;""),'Taarten koppelen'!G27,"")</f>
        <v/>
      </c>
      <c r="Q120" s="17" t="str">
        <f t="shared" si="2"/>
        <v/>
      </c>
      <c r="R120" s="102" t="str">
        <f>IF($AE120&lt;&gt;"",VLOOKUP($AE120,Afleveradressen!$A$8:$P$57,8,FALSE),"")</f>
        <v/>
      </c>
      <c r="S120" s="105" t="str">
        <f>IF($AE120&lt;&gt;"",VLOOKUP($AE120,Afleveradressen!$A$8:$P$57,14,FALSE),"")</f>
        <v/>
      </c>
      <c r="T120" s="103" t="str">
        <f>IF(S120&lt;&gt;"",VLOOKUP($S120,stamgegevens!$B$5:$E$15,3,FALSE),"")</f>
        <v/>
      </c>
      <c r="U120" s="103" t="str">
        <f>IF(T120&lt;&gt;"",VLOOKUP($S120,stamgegevens!$B$5:$E$15,4,FALSE),"")</f>
        <v/>
      </c>
      <c r="V120" s="17"/>
      <c r="W120" s="17"/>
      <c r="X120" s="17" t="str">
        <f>IF(Y120="","",VLOOKUP(Y120,stamgegevens!$C$23:$H$52,6,FALSE))</f>
        <v/>
      </c>
      <c r="Y120" s="104" t="str">
        <f>IF('Taarten koppelen'!$L27&lt;&gt;"",'Taarten koppelen'!$L$4,"")</f>
        <v/>
      </c>
      <c r="Z120" s="17" t="str">
        <f>IF('Taarten koppelen'!L27&lt;&gt;"",'Taarten koppelen'!L27,"")</f>
        <v/>
      </c>
      <c r="AE120" s="1" t="str">
        <f t="shared" si="3"/>
        <v/>
      </c>
    </row>
    <row r="121" spans="4:31" x14ac:dyDescent="0.2">
      <c r="D121" s="100" t="str">
        <f>IF($AE121&lt;&gt;"",VLOOKUP($AE121,Afleveradressen!$A$8:$P$57,15,FALSE),"")</f>
        <v/>
      </c>
      <c r="E121" s="17"/>
      <c r="F121" s="17" t="str">
        <f>IF(AE121&lt;&gt;"",Bestelformulier!$F$44,"")</f>
        <v/>
      </c>
      <c r="G121" s="104"/>
      <c r="H121" s="100" t="str">
        <f>IF($AE121&lt;&gt;"",VLOOKUP($AE121,Afleveradressen!$A$8:$P$57,4,FALSE),"")</f>
        <v/>
      </c>
      <c r="I121" s="101" t="str">
        <f>IF($AE121&lt;&gt;"",VLOOKUP($AE121,Afleveradressen!$A$8:$P$57,5,FALSE),"")</f>
        <v/>
      </c>
      <c r="J121" s="101" t="str">
        <f>IF($AE121&lt;&gt;"",VLOOKUP($AE121,Afleveradressen!$A$8:$P$57,6,FALSE),"")</f>
        <v/>
      </c>
      <c r="K121" s="102" t="str">
        <f>IF($AE121&lt;&gt;"",VLOOKUP($AE121,Afleveradressen!$A$8:$P$57,7,FALSE),"")</f>
        <v/>
      </c>
      <c r="L121" s="72" t="str">
        <f>IF(AND('Taarten koppelen'!E28&lt;&gt;"",$Y121&lt;&gt;""),'Taarten koppelen'!E28,"")</f>
        <v/>
      </c>
      <c r="M121" s="72" t="str">
        <f>IF(AND('Taarten koppelen'!F28&lt;&gt;"",$Y121&lt;&gt;""),'Taarten koppelen'!F28,"")</f>
        <v/>
      </c>
      <c r="N121" s="72" t="str">
        <f>IF($AE121&lt;&gt;"",VLOOKUP($AE121,Afleveradressen!$A$8:$P$57,11,FALSE),"")</f>
        <v/>
      </c>
      <c r="O121" s="101" t="str">
        <f>IF($AE121&lt;&gt;"",VLOOKUP($AE121,Afleveradressen!$A$8:$P$57,12,FALSE),"")</f>
        <v/>
      </c>
      <c r="P121" s="72" t="str">
        <f>IF(AND('Taarten koppelen'!G28&lt;&gt;"",$Y121&lt;&gt;""),'Taarten koppelen'!G28,"")</f>
        <v/>
      </c>
      <c r="Q121" s="17" t="str">
        <f t="shared" si="2"/>
        <v/>
      </c>
      <c r="R121" s="102" t="str">
        <f>IF($AE121&lt;&gt;"",VLOOKUP($AE121,Afleveradressen!$A$8:$P$57,8,FALSE),"")</f>
        <v/>
      </c>
      <c r="S121" s="105" t="str">
        <f>IF($AE121&lt;&gt;"",VLOOKUP($AE121,Afleveradressen!$A$8:$P$57,14,FALSE),"")</f>
        <v/>
      </c>
      <c r="T121" s="103" t="str">
        <f>IF(S121&lt;&gt;"",VLOOKUP($S121,stamgegevens!$B$5:$E$15,3,FALSE),"")</f>
        <v/>
      </c>
      <c r="U121" s="103" t="str">
        <f>IF(T121&lt;&gt;"",VLOOKUP($S121,stamgegevens!$B$5:$E$15,4,FALSE),"")</f>
        <v/>
      </c>
      <c r="V121" s="17"/>
      <c r="W121" s="17"/>
      <c r="X121" s="17" t="str">
        <f>IF(Y121="","",VLOOKUP(Y121,stamgegevens!$C$23:$H$52,6,FALSE))</f>
        <v/>
      </c>
      <c r="Y121" s="104" t="str">
        <f>IF('Taarten koppelen'!$L28&lt;&gt;"",'Taarten koppelen'!$L$4,"")</f>
        <v/>
      </c>
      <c r="Z121" s="17" t="str">
        <f>IF('Taarten koppelen'!L28&lt;&gt;"",'Taarten koppelen'!L28,"")</f>
        <v/>
      </c>
      <c r="AE121" s="1" t="str">
        <f t="shared" si="3"/>
        <v/>
      </c>
    </row>
    <row r="122" spans="4:31" x14ac:dyDescent="0.2">
      <c r="D122" s="100" t="str">
        <f>IF($AE122&lt;&gt;"",VLOOKUP($AE122,Afleveradressen!$A$8:$P$57,15,FALSE),"")</f>
        <v/>
      </c>
      <c r="E122" s="17"/>
      <c r="F122" s="17" t="str">
        <f>IF(AE122&lt;&gt;"",Bestelformulier!$F$44,"")</f>
        <v/>
      </c>
      <c r="G122" s="104"/>
      <c r="H122" s="100" t="str">
        <f>IF($AE122&lt;&gt;"",VLOOKUP($AE122,Afleveradressen!$A$8:$P$57,4,FALSE),"")</f>
        <v/>
      </c>
      <c r="I122" s="101" t="str">
        <f>IF($AE122&lt;&gt;"",VLOOKUP($AE122,Afleveradressen!$A$8:$P$57,5,FALSE),"")</f>
        <v/>
      </c>
      <c r="J122" s="101" t="str">
        <f>IF($AE122&lt;&gt;"",VLOOKUP($AE122,Afleveradressen!$A$8:$P$57,6,FALSE),"")</f>
        <v/>
      </c>
      <c r="K122" s="102" t="str">
        <f>IF($AE122&lt;&gt;"",VLOOKUP($AE122,Afleveradressen!$A$8:$P$57,7,FALSE),"")</f>
        <v/>
      </c>
      <c r="L122" s="72" t="str">
        <f>IF(AND('Taarten koppelen'!E29&lt;&gt;"",$Y122&lt;&gt;""),'Taarten koppelen'!E29,"")</f>
        <v/>
      </c>
      <c r="M122" s="72" t="str">
        <f>IF(AND('Taarten koppelen'!F29&lt;&gt;"",$Y122&lt;&gt;""),'Taarten koppelen'!F29,"")</f>
        <v/>
      </c>
      <c r="N122" s="72" t="str">
        <f>IF($AE122&lt;&gt;"",VLOOKUP($AE122,Afleveradressen!$A$8:$P$57,11,FALSE),"")</f>
        <v/>
      </c>
      <c r="O122" s="101" t="str">
        <f>IF($AE122&lt;&gt;"",VLOOKUP($AE122,Afleveradressen!$A$8:$P$57,12,FALSE),"")</f>
        <v/>
      </c>
      <c r="P122" s="72" t="str">
        <f>IF(AND('Taarten koppelen'!G29&lt;&gt;"",$Y122&lt;&gt;""),'Taarten koppelen'!G29,"")</f>
        <v/>
      </c>
      <c r="Q122" s="17" t="str">
        <f t="shared" si="2"/>
        <v/>
      </c>
      <c r="R122" s="102" t="str">
        <f>IF($AE122&lt;&gt;"",VLOOKUP($AE122,Afleveradressen!$A$8:$P$57,8,FALSE),"")</f>
        <v/>
      </c>
      <c r="S122" s="105" t="str">
        <f>IF($AE122&lt;&gt;"",VLOOKUP($AE122,Afleveradressen!$A$8:$P$57,14,FALSE),"")</f>
        <v/>
      </c>
      <c r="T122" s="103" t="str">
        <f>IF(S122&lt;&gt;"",VLOOKUP($S122,stamgegevens!$B$5:$E$15,3,FALSE),"")</f>
        <v/>
      </c>
      <c r="U122" s="103" t="str">
        <f>IF(T122&lt;&gt;"",VLOOKUP($S122,stamgegevens!$B$5:$E$15,4,FALSE),"")</f>
        <v/>
      </c>
      <c r="V122" s="17"/>
      <c r="W122" s="17"/>
      <c r="X122" s="17" t="str">
        <f>IF(Y122="","",VLOOKUP(Y122,stamgegevens!$C$23:$H$52,6,FALSE))</f>
        <v/>
      </c>
      <c r="Y122" s="104" t="str">
        <f>IF('Taarten koppelen'!$L29&lt;&gt;"",'Taarten koppelen'!$L$4,"")</f>
        <v/>
      </c>
      <c r="Z122" s="17" t="str">
        <f>IF('Taarten koppelen'!L29&lt;&gt;"",'Taarten koppelen'!L29,"")</f>
        <v/>
      </c>
      <c r="AE122" s="1" t="str">
        <f t="shared" si="3"/>
        <v/>
      </c>
    </row>
    <row r="123" spans="4:31" x14ac:dyDescent="0.2">
      <c r="D123" s="100" t="str">
        <f>IF($AE123&lt;&gt;"",VLOOKUP($AE123,Afleveradressen!$A$8:$P$57,15,FALSE),"")</f>
        <v/>
      </c>
      <c r="E123" s="17"/>
      <c r="F123" s="17" t="str">
        <f>IF(AE123&lt;&gt;"",Bestelformulier!$F$44,"")</f>
        <v/>
      </c>
      <c r="G123" s="104"/>
      <c r="H123" s="100" t="str">
        <f>IF($AE123&lt;&gt;"",VLOOKUP($AE123,Afleveradressen!$A$8:$P$57,4,FALSE),"")</f>
        <v/>
      </c>
      <c r="I123" s="101" t="str">
        <f>IF($AE123&lt;&gt;"",VLOOKUP($AE123,Afleveradressen!$A$8:$P$57,5,FALSE),"")</f>
        <v/>
      </c>
      <c r="J123" s="101" t="str">
        <f>IF($AE123&lt;&gt;"",VLOOKUP($AE123,Afleveradressen!$A$8:$P$57,6,FALSE),"")</f>
        <v/>
      </c>
      <c r="K123" s="102" t="str">
        <f>IF($AE123&lt;&gt;"",VLOOKUP($AE123,Afleveradressen!$A$8:$P$57,7,FALSE),"")</f>
        <v/>
      </c>
      <c r="L123" s="72" t="str">
        <f>IF(AND('Taarten koppelen'!E30&lt;&gt;"",$Y123&lt;&gt;""),'Taarten koppelen'!E30,"")</f>
        <v/>
      </c>
      <c r="M123" s="72" t="str">
        <f>IF(AND('Taarten koppelen'!F30&lt;&gt;"",$Y123&lt;&gt;""),'Taarten koppelen'!F30,"")</f>
        <v/>
      </c>
      <c r="N123" s="72" t="str">
        <f>IF($AE123&lt;&gt;"",VLOOKUP($AE123,Afleveradressen!$A$8:$P$57,11,FALSE),"")</f>
        <v/>
      </c>
      <c r="O123" s="101" t="str">
        <f>IF($AE123&lt;&gt;"",VLOOKUP($AE123,Afleveradressen!$A$8:$P$57,12,FALSE),"")</f>
        <v/>
      </c>
      <c r="P123" s="72" t="str">
        <f>IF(AND('Taarten koppelen'!G30&lt;&gt;"",$Y123&lt;&gt;""),'Taarten koppelen'!G30,"")</f>
        <v/>
      </c>
      <c r="Q123" s="17" t="str">
        <f t="shared" si="2"/>
        <v/>
      </c>
      <c r="R123" s="102" t="str">
        <f>IF($AE123&lt;&gt;"",VLOOKUP($AE123,Afleveradressen!$A$8:$P$57,8,FALSE),"")</f>
        <v/>
      </c>
      <c r="S123" s="105" t="str">
        <f>IF($AE123&lt;&gt;"",VLOOKUP($AE123,Afleveradressen!$A$8:$P$57,14,FALSE),"")</f>
        <v/>
      </c>
      <c r="T123" s="103" t="str">
        <f>IF(S123&lt;&gt;"",VLOOKUP($S123,stamgegevens!$B$5:$E$15,3,FALSE),"")</f>
        <v/>
      </c>
      <c r="U123" s="103" t="str">
        <f>IF(T123&lt;&gt;"",VLOOKUP($S123,stamgegevens!$B$5:$E$15,4,FALSE),"")</f>
        <v/>
      </c>
      <c r="V123" s="17"/>
      <c r="W123" s="17"/>
      <c r="X123" s="17" t="str">
        <f>IF(Y123="","",VLOOKUP(Y123,stamgegevens!$C$23:$H$52,6,FALSE))</f>
        <v/>
      </c>
      <c r="Y123" s="104" t="str">
        <f>IF('Taarten koppelen'!$L30&lt;&gt;"",'Taarten koppelen'!$L$4,"")</f>
        <v/>
      </c>
      <c r="Z123" s="17" t="str">
        <f>IF('Taarten koppelen'!L30&lt;&gt;"",'Taarten koppelen'!L30,"")</f>
        <v/>
      </c>
      <c r="AE123" s="1" t="str">
        <f t="shared" si="3"/>
        <v/>
      </c>
    </row>
    <row r="124" spans="4:31" x14ac:dyDescent="0.2">
      <c r="D124" s="100" t="str">
        <f>IF($AE124&lt;&gt;"",VLOOKUP($AE124,Afleveradressen!$A$8:$P$57,15,FALSE),"")</f>
        <v/>
      </c>
      <c r="E124" s="17"/>
      <c r="F124" s="17" t="str">
        <f>IF(AE124&lt;&gt;"",Bestelformulier!$F$44,"")</f>
        <v/>
      </c>
      <c r="G124" s="104"/>
      <c r="H124" s="100" t="str">
        <f>IF($AE124&lt;&gt;"",VLOOKUP($AE124,Afleveradressen!$A$8:$P$57,4,FALSE),"")</f>
        <v/>
      </c>
      <c r="I124" s="101" t="str">
        <f>IF($AE124&lt;&gt;"",VLOOKUP($AE124,Afleveradressen!$A$8:$P$57,5,FALSE),"")</f>
        <v/>
      </c>
      <c r="J124" s="101" t="str">
        <f>IF($AE124&lt;&gt;"",VLOOKUP($AE124,Afleveradressen!$A$8:$P$57,6,FALSE),"")</f>
        <v/>
      </c>
      <c r="K124" s="102" t="str">
        <f>IF($AE124&lt;&gt;"",VLOOKUP($AE124,Afleveradressen!$A$8:$P$57,7,FALSE),"")</f>
        <v/>
      </c>
      <c r="L124" s="72" t="str">
        <f>IF(AND('Taarten koppelen'!E31&lt;&gt;"",$Y124&lt;&gt;""),'Taarten koppelen'!E31,"")</f>
        <v/>
      </c>
      <c r="M124" s="72" t="str">
        <f>IF(AND('Taarten koppelen'!F31&lt;&gt;"",$Y124&lt;&gt;""),'Taarten koppelen'!F31,"")</f>
        <v/>
      </c>
      <c r="N124" s="72" t="str">
        <f>IF($AE124&lt;&gt;"",VLOOKUP($AE124,Afleveradressen!$A$8:$P$57,11,FALSE),"")</f>
        <v/>
      </c>
      <c r="O124" s="101" t="str">
        <f>IF($AE124&lt;&gt;"",VLOOKUP($AE124,Afleveradressen!$A$8:$P$57,12,FALSE),"")</f>
        <v/>
      </c>
      <c r="P124" s="72" t="str">
        <f>IF(AND('Taarten koppelen'!G31&lt;&gt;"",$Y124&lt;&gt;""),'Taarten koppelen'!G31,"")</f>
        <v/>
      </c>
      <c r="Q124" s="17" t="str">
        <f t="shared" si="2"/>
        <v/>
      </c>
      <c r="R124" s="102" t="str">
        <f>IF($AE124&lt;&gt;"",VLOOKUP($AE124,Afleveradressen!$A$8:$P$57,8,FALSE),"")</f>
        <v/>
      </c>
      <c r="S124" s="105" t="str">
        <f>IF($AE124&lt;&gt;"",VLOOKUP($AE124,Afleveradressen!$A$8:$P$57,14,FALSE),"")</f>
        <v/>
      </c>
      <c r="T124" s="103" t="str">
        <f>IF(S124&lt;&gt;"",VLOOKUP($S124,stamgegevens!$B$5:$E$15,3,FALSE),"")</f>
        <v/>
      </c>
      <c r="U124" s="103" t="str">
        <f>IF(T124&lt;&gt;"",VLOOKUP($S124,stamgegevens!$B$5:$E$15,4,FALSE),"")</f>
        <v/>
      </c>
      <c r="V124" s="17"/>
      <c r="W124" s="17"/>
      <c r="X124" s="17" t="str">
        <f>IF(Y124="","",VLOOKUP(Y124,stamgegevens!$C$23:$H$52,6,FALSE))</f>
        <v/>
      </c>
      <c r="Y124" s="104" t="str">
        <f>IF('Taarten koppelen'!$L31&lt;&gt;"",'Taarten koppelen'!$L$4,"")</f>
        <v/>
      </c>
      <c r="Z124" s="17" t="str">
        <f>IF('Taarten koppelen'!L31&lt;&gt;"",'Taarten koppelen'!L31,"")</f>
        <v/>
      </c>
      <c r="AE124" s="1" t="str">
        <f t="shared" si="3"/>
        <v/>
      </c>
    </row>
    <row r="125" spans="4:31" x14ac:dyDescent="0.2">
      <c r="D125" s="100" t="str">
        <f>IF($AE125&lt;&gt;"",VLOOKUP($AE125,Afleveradressen!$A$8:$P$57,15,FALSE),"")</f>
        <v/>
      </c>
      <c r="E125" s="17"/>
      <c r="F125" s="17" t="str">
        <f>IF(AE125&lt;&gt;"",Bestelformulier!$F$44,"")</f>
        <v/>
      </c>
      <c r="G125" s="104"/>
      <c r="H125" s="100" t="str">
        <f>IF($AE125&lt;&gt;"",VLOOKUP($AE125,Afleveradressen!$A$8:$P$57,4,FALSE),"")</f>
        <v/>
      </c>
      <c r="I125" s="101" t="str">
        <f>IF($AE125&lt;&gt;"",VLOOKUP($AE125,Afleveradressen!$A$8:$P$57,5,FALSE),"")</f>
        <v/>
      </c>
      <c r="J125" s="101" t="str">
        <f>IF($AE125&lt;&gt;"",VLOOKUP($AE125,Afleveradressen!$A$8:$P$57,6,FALSE),"")</f>
        <v/>
      </c>
      <c r="K125" s="102" t="str">
        <f>IF($AE125&lt;&gt;"",VLOOKUP($AE125,Afleveradressen!$A$8:$P$57,7,FALSE),"")</f>
        <v/>
      </c>
      <c r="L125" s="72" t="str">
        <f>IF(AND('Taarten koppelen'!E32&lt;&gt;"",$Y125&lt;&gt;""),'Taarten koppelen'!E32,"")</f>
        <v/>
      </c>
      <c r="M125" s="72" t="str">
        <f>IF(AND('Taarten koppelen'!F32&lt;&gt;"",$Y125&lt;&gt;""),'Taarten koppelen'!F32,"")</f>
        <v/>
      </c>
      <c r="N125" s="72" t="str">
        <f>IF($AE125&lt;&gt;"",VLOOKUP($AE125,Afleveradressen!$A$8:$P$57,11,FALSE),"")</f>
        <v/>
      </c>
      <c r="O125" s="101" t="str">
        <f>IF($AE125&lt;&gt;"",VLOOKUP($AE125,Afleveradressen!$A$8:$P$57,12,FALSE),"")</f>
        <v/>
      </c>
      <c r="P125" s="72" t="str">
        <f>IF(AND('Taarten koppelen'!G32&lt;&gt;"",$Y125&lt;&gt;""),'Taarten koppelen'!G32,"")</f>
        <v/>
      </c>
      <c r="Q125" s="17" t="str">
        <f t="shared" si="2"/>
        <v/>
      </c>
      <c r="R125" s="102" t="str">
        <f>IF($AE125&lt;&gt;"",VLOOKUP($AE125,Afleveradressen!$A$8:$P$57,8,FALSE),"")</f>
        <v/>
      </c>
      <c r="S125" s="105" t="str">
        <f>IF($AE125&lt;&gt;"",VLOOKUP($AE125,Afleveradressen!$A$8:$P$57,14,FALSE),"")</f>
        <v/>
      </c>
      <c r="T125" s="103" t="str">
        <f>IF(S125&lt;&gt;"",VLOOKUP($S125,stamgegevens!$B$5:$E$15,3,FALSE),"")</f>
        <v/>
      </c>
      <c r="U125" s="103" t="str">
        <f>IF(T125&lt;&gt;"",VLOOKUP($S125,stamgegevens!$B$5:$E$15,4,FALSE),"")</f>
        <v/>
      </c>
      <c r="V125" s="17"/>
      <c r="W125" s="17"/>
      <c r="X125" s="17" t="str">
        <f>IF(Y125="","",VLOOKUP(Y125,stamgegevens!$C$23:$H$52,6,FALSE))</f>
        <v/>
      </c>
      <c r="Y125" s="104" t="str">
        <f>IF('Taarten koppelen'!$L32&lt;&gt;"",'Taarten koppelen'!$L$4,"")</f>
        <v/>
      </c>
      <c r="Z125" s="17" t="str">
        <f>IF('Taarten koppelen'!L32&lt;&gt;"",'Taarten koppelen'!L32,"")</f>
        <v/>
      </c>
      <c r="AE125" s="1" t="str">
        <f t="shared" si="3"/>
        <v/>
      </c>
    </row>
    <row r="126" spans="4:31" x14ac:dyDescent="0.2">
      <c r="D126" s="100" t="str">
        <f>IF($AE126&lt;&gt;"",VLOOKUP($AE126,Afleveradressen!$A$8:$P$57,15,FALSE),"")</f>
        <v/>
      </c>
      <c r="E126" s="17"/>
      <c r="F126" s="17" t="str">
        <f>IF(AE126&lt;&gt;"",Bestelformulier!$F$44,"")</f>
        <v/>
      </c>
      <c r="G126" s="104"/>
      <c r="H126" s="100" t="str">
        <f>IF($AE126&lt;&gt;"",VLOOKUP($AE126,Afleveradressen!$A$8:$P$57,4,FALSE),"")</f>
        <v/>
      </c>
      <c r="I126" s="101" t="str">
        <f>IF($AE126&lt;&gt;"",VLOOKUP($AE126,Afleveradressen!$A$8:$P$57,5,FALSE),"")</f>
        <v/>
      </c>
      <c r="J126" s="101" t="str">
        <f>IF($AE126&lt;&gt;"",VLOOKUP($AE126,Afleveradressen!$A$8:$P$57,6,FALSE),"")</f>
        <v/>
      </c>
      <c r="K126" s="102" t="str">
        <f>IF($AE126&lt;&gt;"",VLOOKUP($AE126,Afleveradressen!$A$8:$P$57,7,FALSE),"")</f>
        <v/>
      </c>
      <c r="L126" s="72" t="str">
        <f>IF(AND('Taarten koppelen'!E33&lt;&gt;"",$Y126&lt;&gt;""),'Taarten koppelen'!E33,"")</f>
        <v/>
      </c>
      <c r="M126" s="72" t="str">
        <f>IF(AND('Taarten koppelen'!F33&lt;&gt;"",$Y126&lt;&gt;""),'Taarten koppelen'!F33,"")</f>
        <v/>
      </c>
      <c r="N126" s="72" t="str">
        <f>IF($AE126&lt;&gt;"",VLOOKUP($AE126,Afleveradressen!$A$8:$P$57,11,FALSE),"")</f>
        <v/>
      </c>
      <c r="O126" s="101" t="str">
        <f>IF($AE126&lt;&gt;"",VLOOKUP($AE126,Afleveradressen!$A$8:$P$57,12,FALSE),"")</f>
        <v/>
      </c>
      <c r="P126" s="72" t="str">
        <f>IF(AND('Taarten koppelen'!G33&lt;&gt;"",$Y126&lt;&gt;""),'Taarten koppelen'!G33,"")</f>
        <v/>
      </c>
      <c r="Q126" s="17" t="str">
        <f t="shared" si="2"/>
        <v/>
      </c>
      <c r="R126" s="102" t="str">
        <f>IF($AE126&lt;&gt;"",VLOOKUP($AE126,Afleveradressen!$A$8:$P$57,8,FALSE),"")</f>
        <v/>
      </c>
      <c r="S126" s="105" t="str">
        <f>IF($AE126&lt;&gt;"",VLOOKUP($AE126,Afleveradressen!$A$8:$P$57,14,FALSE),"")</f>
        <v/>
      </c>
      <c r="T126" s="103" t="str">
        <f>IF(S126&lt;&gt;"",VLOOKUP($S126,stamgegevens!$B$5:$E$15,3,FALSE),"")</f>
        <v/>
      </c>
      <c r="U126" s="103" t="str">
        <f>IF(T126&lt;&gt;"",VLOOKUP($S126,stamgegevens!$B$5:$E$15,4,FALSE),"")</f>
        <v/>
      </c>
      <c r="V126" s="17"/>
      <c r="W126" s="17"/>
      <c r="X126" s="17" t="str">
        <f>IF(Y126="","",VLOOKUP(Y126,stamgegevens!$C$23:$H$52,6,FALSE))</f>
        <v/>
      </c>
      <c r="Y126" s="104" t="str">
        <f>IF('Taarten koppelen'!$L33&lt;&gt;"",'Taarten koppelen'!$L$4,"")</f>
        <v/>
      </c>
      <c r="Z126" s="17" t="str">
        <f>IF('Taarten koppelen'!L33&lt;&gt;"",'Taarten koppelen'!L33,"")</f>
        <v/>
      </c>
      <c r="AE126" s="1" t="str">
        <f t="shared" si="3"/>
        <v/>
      </c>
    </row>
    <row r="127" spans="4:31" x14ac:dyDescent="0.2">
      <c r="D127" s="100" t="str">
        <f>IF($AE127&lt;&gt;"",VLOOKUP($AE127,Afleveradressen!$A$8:$P$57,15,FALSE),"")</f>
        <v/>
      </c>
      <c r="E127" s="17"/>
      <c r="F127" s="17" t="str">
        <f>IF(AE127&lt;&gt;"",Bestelformulier!$F$44,"")</f>
        <v/>
      </c>
      <c r="G127" s="104"/>
      <c r="H127" s="100" t="str">
        <f>IF($AE127&lt;&gt;"",VLOOKUP($AE127,Afleveradressen!$A$8:$P$57,4,FALSE),"")</f>
        <v/>
      </c>
      <c r="I127" s="101" t="str">
        <f>IF($AE127&lt;&gt;"",VLOOKUP($AE127,Afleveradressen!$A$8:$P$57,5,FALSE),"")</f>
        <v/>
      </c>
      <c r="J127" s="101" t="str">
        <f>IF($AE127&lt;&gt;"",VLOOKUP($AE127,Afleveradressen!$A$8:$P$57,6,FALSE),"")</f>
        <v/>
      </c>
      <c r="K127" s="102" t="str">
        <f>IF($AE127&lt;&gt;"",VLOOKUP($AE127,Afleveradressen!$A$8:$P$57,7,FALSE),"")</f>
        <v/>
      </c>
      <c r="L127" s="72" t="str">
        <f>IF(AND('Taarten koppelen'!E34&lt;&gt;"",$Y127&lt;&gt;""),'Taarten koppelen'!E34,"")</f>
        <v/>
      </c>
      <c r="M127" s="72" t="str">
        <f>IF(AND('Taarten koppelen'!F34&lt;&gt;"",$Y127&lt;&gt;""),'Taarten koppelen'!F34,"")</f>
        <v/>
      </c>
      <c r="N127" s="72" t="str">
        <f>IF($AE127&lt;&gt;"",VLOOKUP($AE127,Afleveradressen!$A$8:$P$57,11,FALSE),"")</f>
        <v/>
      </c>
      <c r="O127" s="101" t="str">
        <f>IF($AE127&lt;&gt;"",VLOOKUP($AE127,Afleveradressen!$A$8:$P$57,12,FALSE),"")</f>
        <v/>
      </c>
      <c r="P127" s="72" t="str">
        <f>IF(AND('Taarten koppelen'!G34&lt;&gt;"",$Y127&lt;&gt;""),'Taarten koppelen'!G34,"")</f>
        <v/>
      </c>
      <c r="Q127" s="17" t="str">
        <f t="shared" si="2"/>
        <v/>
      </c>
      <c r="R127" s="102" t="str">
        <f>IF($AE127&lt;&gt;"",VLOOKUP($AE127,Afleveradressen!$A$8:$P$57,8,FALSE),"")</f>
        <v/>
      </c>
      <c r="S127" s="105" t="str">
        <f>IF($AE127&lt;&gt;"",VLOOKUP($AE127,Afleveradressen!$A$8:$P$57,14,FALSE),"")</f>
        <v/>
      </c>
      <c r="T127" s="103" t="str">
        <f>IF(S127&lt;&gt;"",VLOOKUP($S127,stamgegevens!$B$5:$E$15,3,FALSE),"")</f>
        <v/>
      </c>
      <c r="U127" s="103" t="str">
        <f>IF(T127&lt;&gt;"",VLOOKUP($S127,stamgegevens!$B$5:$E$15,4,FALSE),"")</f>
        <v/>
      </c>
      <c r="V127" s="17"/>
      <c r="W127" s="17"/>
      <c r="X127" s="17" t="str">
        <f>IF(Y127="","",VLOOKUP(Y127,stamgegevens!$C$23:$H$52,6,FALSE))</f>
        <v/>
      </c>
      <c r="Y127" s="104" t="str">
        <f>IF('Taarten koppelen'!$L34&lt;&gt;"",'Taarten koppelen'!$L$4,"")</f>
        <v/>
      </c>
      <c r="Z127" s="17" t="str">
        <f>IF('Taarten koppelen'!L34&lt;&gt;"",'Taarten koppelen'!L34,"")</f>
        <v/>
      </c>
      <c r="AE127" s="1" t="str">
        <f t="shared" si="3"/>
        <v/>
      </c>
    </row>
    <row r="128" spans="4:31" x14ac:dyDescent="0.2">
      <c r="D128" s="100" t="str">
        <f>IF($AE128&lt;&gt;"",VLOOKUP($AE128,Afleveradressen!$A$8:$P$57,15,FALSE),"")</f>
        <v/>
      </c>
      <c r="E128" s="17"/>
      <c r="F128" s="17" t="str">
        <f>IF(AE128&lt;&gt;"",Bestelformulier!$F$44,"")</f>
        <v/>
      </c>
      <c r="G128" s="104"/>
      <c r="H128" s="100" t="str">
        <f>IF($AE128&lt;&gt;"",VLOOKUP($AE128,Afleveradressen!$A$8:$P$57,4,FALSE),"")</f>
        <v/>
      </c>
      <c r="I128" s="101" t="str">
        <f>IF($AE128&lt;&gt;"",VLOOKUP($AE128,Afleveradressen!$A$8:$P$57,5,FALSE),"")</f>
        <v/>
      </c>
      <c r="J128" s="101" t="str">
        <f>IF($AE128&lt;&gt;"",VLOOKUP($AE128,Afleveradressen!$A$8:$P$57,6,FALSE),"")</f>
        <v/>
      </c>
      <c r="K128" s="102" t="str">
        <f>IF($AE128&lt;&gt;"",VLOOKUP($AE128,Afleveradressen!$A$8:$P$57,7,FALSE),"")</f>
        <v/>
      </c>
      <c r="L128" s="72" t="str">
        <f>IF(AND('Taarten koppelen'!E35&lt;&gt;"",$Y128&lt;&gt;""),'Taarten koppelen'!E35,"")</f>
        <v/>
      </c>
      <c r="M128" s="72" t="str">
        <f>IF(AND('Taarten koppelen'!F35&lt;&gt;"",$Y128&lt;&gt;""),'Taarten koppelen'!F35,"")</f>
        <v/>
      </c>
      <c r="N128" s="72" t="str">
        <f>IF($AE128&lt;&gt;"",VLOOKUP($AE128,Afleveradressen!$A$8:$P$57,11,FALSE),"")</f>
        <v/>
      </c>
      <c r="O128" s="101" t="str">
        <f>IF($AE128&lt;&gt;"",VLOOKUP($AE128,Afleveradressen!$A$8:$P$57,12,FALSE),"")</f>
        <v/>
      </c>
      <c r="P128" s="72" t="str">
        <f>IF(AND('Taarten koppelen'!G35&lt;&gt;"",$Y128&lt;&gt;""),'Taarten koppelen'!G35,"")</f>
        <v/>
      </c>
      <c r="Q128" s="17" t="str">
        <f t="shared" si="2"/>
        <v/>
      </c>
      <c r="R128" s="102" t="str">
        <f>IF($AE128&lt;&gt;"",VLOOKUP($AE128,Afleveradressen!$A$8:$P$57,8,FALSE),"")</f>
        <v/>
      </c>
      <c r="S128" s="105" t="str">
        <f>IF($AE128&lt;&gt;"",VLOOKUP($AE128,Afleveradressen!$A$8:$P$57,14,FALSE),"")</f>
        <v/>
      </c>
      <c r="T128" s="103" t="str">
        <f>IF(S128&lt;&gt;"",VLOOKUP($S128,stamgegevens!$B$5:$E$15,3,FALSE),"")</f>
        <v/>
      </c>
      <c r="U128" s="103" t="str">
        <f>IF(T128&lt;&gt;"",VLOOKUP($S128,stamgegevens!$B$5:$E$15,4,FALSE),"")</f>
        <v/>
      </c>
      <c r="V128" s="17"/>
      <c r="W128" s="17"/>
      <c r="X128" s="17" t="str">
        <f>IF(Y128="","",VLOOKUP(Y128,stamgegevens!$C$23:$H$52,6,FALSE))</f>
        <v/>
      </c>
      <c r="Y128" s="104" t="str">
        <f>IF('Taarten koppelen'!$L35&lt;&gt;"",'Taarten koppelen'!$L$4,"")</f>
        <v/>
      </c>
      <c r="Z128" s="17" t="str">
        <f>IF('Taarten koppelen'!L35&lt;&gt;"",'Taarten koppelen'!L35,"")</f>
        <v/>
      </c>
      <c r="AE128" s="1" t="str">
        <f t="shared" si="3"/>
        <v/>
      </c>
    </row>
    <row r="129" spans="4:31" x14ac:dyDescent="0.2">
      <c r="D129" s="100" t="str">
        <f>IF($AE129&lt;&gt;"",VLOOKUP($AE129,Afleveradressen!$A$8:$P$57,15,FALSE),"")</f>
        <v/>
      </c>
      <c r="E129" s="17"/>
      <c r="F129" s="17" t="str">
        <f>IF(AE129&lt;&gt;"",Bestelformulier!$F$44,"")</f>
        <v/>
      </c>
      <c r="G129" s="104"/>
      <c r="H129" s="100" t="str">
        <f>IF($AE129&lt;&gt;"",VLOOKUP($AE129,Afleveradressen!$A$8:$P$57,4,FALSE),"")</f>
        <v/>
      </c>
      <c r="I129" s="101" t="str">
        <f>IF($AE129&lt;&gt;"",VLOOKUP($AE129,Afleveradressen!$A$8:$P$57,5,FALSE),"")</f>
        <v/>
      </c>
      <c r="J129" s="101" t="str">
        <f>IF($AE129&lt;&gt;"",VLOOKUP($AE129,Afleveradressen!$A$8:$P$57,6,FALSE),"")</f>
        <v/>
      </c>
      <c r="K129" s="102" t="str">
        <f>IF($AE129&lt;&gt;"",VLOOKUP($AE129,Afleveradressen!$A$8:$P$57,7,FALSE),"")</f>
        <v/>
      </c>
      <c r="L129" s="72" t="str">
        <f>IF(AND('Taarten koppelen'!E36&lt;&gt;"",$Y129&lt;&gt;""),'Taarten koppelen'!E36,"")</f>
        <v/>
      </c>
      <c r="M129" s="72" t="str">
        <f>IF(AND('Taarten koppelen'!F36&lt;&gt;"",$Y129&lt;&gt;""),'Taarten koppelen'!F36,"")</f>
        <v/>
      </c>
      <c r="N129" s="72" t="str">
        <f>IF($AE129&lt;&gt;"",VLOOKUP($AE129,Afleveradressen!$A$8:$P$57,11,FALSE),"")</f>
        <v/>
      </c>
      <c r="O129" s="101" t="str">
        <f>IF($AE129&lt;&gt;"",VLOOKUP($AE129,Afleveradressen!$A$8:$P$57,12,FALSE),"")</f>
        <v/>
      </c>
      <c r="P129" s="72" t="str">
        <f>IF(AND('Taarten koppelen'!G36&lt;&gt;"",$Y129&lt;&gt;""),'Taarten koppelen'!G36,"")</f>
        <v/>
      </c>
      <c r="Q129" s="17" t="str">
        <f t="shared" si="2"/>
        <v/>
      </c>
      <c r="R129" s="102" t="str">
        <f>IF($AE129&lt;&gt;"",VLOOKUP($AE129,Afleveradressen!$A$8:$P$57,8,FALSE),"")</f>
        <v/>
      </c>
      <c r="S129" s="105" t="str">
        <f>IF($AE129&lt;&gt;"",VLOOKUP($AE129,Afleveradressen!$A$8:$P$57,14,FALSE),"")</f>
        <v/>
      </c>
      <c r="T129" s="103" t="str">
        <f>IF(S129&lt;&gt;"",VLOOKUP($S129,stamgegevens!$B$5:$E$15,3,FALSE),"")</f>
        <v/>
      </c>
      <c r="U129" s="103" t="str">
        <f>IF(T129&lt;&gt;"",VLOOKUP($S129,stamgegevens!$B$5:$E$15,4,FALSE),"")</f>
        <v/>
      </c>
      <c r="V129" s="17"/>
      <c r="W129" s="17"/>
      <c r="X129" s="17" t="str">
        <f>IF(Y129="","",VLOOKUP(Y129,stamgegevens!$C$23:$H$52,6,FALSE))</f>
        <v/>
      </c>
      <c r="Y129" s="104" t="str">
        <f>IF('Taarten koppelen'!$L36&lt;&gt;"",'Taarten koppelen'!$L$4,"")</f>
        <v/>
      </c>
      <c r="Z129" s="17" t="str">
        <f>IF('Taarten koppelen'!L36&lt;&gt;"",'Taarten koppelen'!L36,"")</f>
        <v/>
      </c>
      <c r="AE129" s="1" t="str">
        <f t="shared" si="3"/>
        <v/>
      </c>
    </row>
    <row r="130" spans="4:31" x14ac:dyDescent="0.2">
      <c r="D130" s="100" t="str">
        <f>IF($AE130&lt;&gt;"",VLOOKUP($AE130,Afleveradressen!$A$8:$P$57,15,FALSE),"")</f>
        <v/>
      </c>
      <c r="E130" s="17"/>
      <c r="F130" s="17" t="str">
        <f>IF(AE130&lt;&gt;"",Bestelformulier!$F$44,"")</f>
        <v/>
      </c>
      <c r="G130" s="104"/>
      <c r="H130" s="100" t="str">
        <f>IF($AE130&lt;&gt;"",VLOOKUP($AE130,Afleveradressen!$A$8:$P$57,4,FALSE),"")</f>
        <v/>
      </c>
      <c r="I130" s="101" t="str">
        <f>IF($AE130&lt;&gt;"",VLOOKUP($AE130,Afleveradressen!$A$8:$P$57,5,FALSE),"")</f>
        <v/>
      </c>
      <c r="J130" s="101" t="str">
        <f>IF($AE130&lt;&gt;"",VLOOKUP($AE130,Afleveradressen!$A$8:$P$57,6,FALSE),"")</f>
        <v/>
      </c>
      <c r="K130" s="102" t="str">
        <f>IF($AE130&lt;&gt;"",VLOOKUP($AE130,Afleveradressen!$A$8:$P$57,7,FALSE),"")</f>
        <v/>
      </c>
      <c r="L130" s="72" t="str">
        <f>IF(AND('Taarten koppelen'!E37&lt;&gt;"",$Y130&lt;&gt;""),'Taarten koppelen'!E37,"")</f>
        <v/>
      </c>
      <c r="M130" s="72" t="str">
        <f>IF(AND('Taarten koppelen'!F37&lt;&gt;"",$Y130&lt;&gt;""),'Taarten koppelen'!F37,"")</f>
        <v/>
      </c>
      <c r="N130" s="72" t="str">
        <f>IF($AE130&lt;&gt;"",VLOOKUP($AE130,Afleveradressen!$A$8:$P$57,11,FALSE),"")</f>
        <v/>
      </c>
      <c r="O130" s="101" t="str">
        <f>IF($AE130&lt;&gt;"",VLOOKUP($AE130,Afleveradressen!$A$8:$P$57,12,FALSE),"")</f>
        <v/>
      </c>
      <c r="P130" s="72" t="str">
        <f>IF(AND('Taarten koppelen'!G37&lt;&gt;"",$Y130&lt;&gt;""),'Taarten koppelen'!G37,"")</f>
        <v/>
      </c>
      <c r="Q130" s="17" t="str">
        <f t="shared" si="2"/>
        <v/>
      </c>
      <c r="R130" s="102" t="str">
        <f>IF($AE130&lt;&gt;"",VLOOKUP($AE130,Afleveradressen!$A$8:$P$57,8,FALSE),"")</f>
        <v/>
      </c>
      <c r="S130" s="105" t="str">
        <f>IF($AE130&lt;&gt;"",VLOOKUP($AE130,Afleveradressen!$A$8:$P$57,14,FALSE),"")</f>
        <v/>
      </c>
      <c r="T130" s="103" t="str">
        <f>IF(S130&lt;&gt;"",VLOOKUP($S130,stamgegevens!$B$5:$E$15,3,FALSE),"")</f>
        <v/>
      </c>
      <c r="U130" s="103" t="str">
        <f>IF(T130&lt;&gt;"",VLOOKUP($S130,stamgegevens!$B$5:$E$15,4,FALSE),"")</f>
        <v/>
      </c>
      <c r="V130" s="17"/>
      <c r="W130" s="17"/>
      <c r="X130" s="17" t="str">
        <f>IF(Y130="","",VLOOKUP(Y130,stamgegevens!$C$23:$H$52,6,FALSE))</f>
        <v/>
      </c>
      <c r="Y130" s="104" t="str">
        <f>IF('Taarten koppelen'!$L37&lt;&gt;"",'Taarten koppelen'!$L$4,"")</f>
        <v/>
      </c>
      <c r="Z130" s="17" t="str">
        <f>IF('Taarten koppelen'!L37&lt;&gt;"",'Taarten koppelen'!L37,"")</f>
        <v/>
      </c>
      <c r="AE130" s="1" t="str">
        <f t="shared" si="3"/>
        <v/>
      </c>
    </row>
    <row r="131" spans="4:31" x14ac:dyDescent="0.2">
      <c r="D131" s="100" t="str">
        <f>IF($AE131&lt;&gt;"",VLOOKUP($AE131,Afleveradressen!$A$8:$P$57,15,FALSE),"")</f>
        <v/>
      </c>
      <c r="E131" s="17"/>
      <c r="F131" s="17" t="str">
        <f>IF(AE131&lt;&gt;"",Bestelformulier!$F$44,"")</f>
        <v/>
      </c>
      <c r="G131" s="104"/>
      <c r="H131" s="100" t="str">
        <f>IF($AE131&lt;&gt;"",VLOOKUP($AE131,Afleveradressen!$A$8:$P$57,4,FALSE),"")</f>
        <v/>
      </c>
      <c r="I131" s="101" t="str">
        <f>IF($AE131&lt;&gt;"",VLOOKUP($AE131,Afleveradressen!$A$8:$P$57,5,FALSE),"")</f>
        <v/>
      </c>
      <c r="J131" s="101" t="str">
        <f>IF($AE131&lt;&gt;"",VLOOKUP($AE131,Afleveradressen!$A$8:$P$57,6,FALSE),"")</f>
        <v/>
      </c>
      <c r="K131" s="102" t="str">
        <f>IF($AE131&lt;&gt;"",VLOOKUP($AE131,Afleveradressen!$A$8:$P$57,7,FALSE),"")</f>
        <v/>
      </c>
      <c r="L131" s="72" t="str">
        <f>IF(AND('Taarten koppelen'!E38&lt;&gt;"",$Y131&lt;&gt;""),'Taarten koppelen'!E38,"")</f>
        <v/>
      </c>
      <c r="M131" s="72" t="str">
        <f>IF(AND('Taarten koppelen'!F38&lt;&gt;"",$Y131&lt;&gt;""),'Taarten koppelen'!F38,"")</f>
        <v/>
      </c>
      <c r="N131" s="72" t="str">
        <f>IF($AE131&lt;&gt;"",VLOOKUP($AE131,Afleveradressen!$A$8:$P$57,11,FALSE),"")</f>
        <v/>
      </c>
      <c r="O131" s="101" t="str">
        <f>IF($AE131&lt;&gt;"",VLOOKUP($AE131,Afleveradressen!$A$8:$P$57,12,FALSE),"")</f>
        <v/>
      </c>
      <c r="P131" s="72" t="str">
        <f>IF(AND('Taarten koppelen'!G38&lt;&gt;"",$Y131&lt;&gt;""),'Taarten koppelen'!G38,"")</f>
        <v/>
      </c>
      <c r="Q131" s="17" t="str">
        <f t="shared" si="2"/>
        <v/>
      </c>
      <c r="R131" s="102" t="str">
        <f>IF($AE131&lt;&gt;"",VLOOKUP($AE131,Afleveradressen!$A$8:$P$57,8,FALSE),"")</f>
        <v/>
      </c>
      <c r="S131" s="105" t="str">
        <f>IF($AE131&lt;&gt;"",VLOOKUP($AE131,Afleveradressen!$A$8:$P$57,14,FALSE),"")</f>
        <v/>
      </c>
      <c r="T131" s="103" t="str">
        <f>IF(S131&lt;&gt;"",VLOOKUP($S131,stamgegevens!$B$5:$E$15,3,FALSE),"")</f>
        <v/>
      </c>
      <c r="U131" s="103" t="str">
        <f>IF(T131&lt;&gt;"",VLOOKUP($S131,stamgegevens!$B$5:$E$15,4,FALSE),"")</f>
        <v/>
      </c>
      <c r="V131" s="17"/>
      <c r="W131" s="17"/>
      <c r="X131" s="17" t="str">
        <f>IF(Y131="","",VLOOKUP(Y131,stamgegevens!$C$23:$H$52,6,FALSE))</f>
        <v/>
      </c>
      <c r="Y131" s="104" t="str">
        <f>IF('Taarten koppelen'!$L38&lt;&gt;"",'Taarten koppelen'!$L$4,"")</f>
        <v/>
      </c>
      <c r="Z131" s="17" t="str">
        <f>IF('Taarten koppelen'!L38&lt;&gt;"",'Taarten koppelen'!L38,"")</f>
        <v/>
      </c>
      <c r="AE131" s="1" t="str">
        <f t="shared" si="3"/>
        <v/>
      </c>
    </row>
    <row r="132" spans="4:31" x14ac:dyDescent="0.2">
      <c r="D132" s="100" t="str">
        <f>IF($AE132&lt;&gt;"",VLOOKUP($AE132,Afleveradressen!$A$8:$P$57,15,FALSE),"")</f>
        <v/>
      </c>
      <c r="E132" s="17"/>
      <c r="F132" s="17" t="str">
        <f>IF(AE132&lt;&gt;"",Bestelformulier!$F$44,"")</f>
        <v/>
      </c>
      <c r="G132" s="104"/>
      <c r="H132" s="100" t="str">
        <f>IF($AE132&lt;&gt;"",VLOOKUP($AE132,Afleveradressen!$A$8:$P$57,4,FALSE),"")</f>
        <v/>
      </c>
      <c r="I132" s="101" t="str">
        <f>IF($AE132&lt;&gt;"",VLOOKUP($AE132,Afleveradressen!$A$8:$P$57,5,FALSE),"")</f>
        <v/>
      </c>
      <c r="J132" s="101" t="str">
        <f>IF($AE132&lt;&gt;"",VLOOKUP($AE132,Afleveradressen!$A$8:$P$57,6,FALSE),"")</f>
        <v/>
      </c>
      <c r="K132" s="102" t="str">
        <f>IF($AE132&lt;&gt;"",VLOOKUP($AE132,Afleveradressen!$A$8:$P$57,7,FALSE),"")</f>
        <v/>
      </c>
      <c r="L132" s="72" t="str">
        <f>IF(AND('Taarten koppelen'!E39&lt;&gt;"",$Y132&lt;&gt;""),'Taarten koppelen'!E39,"")</f>
        <v/>
      </c>
      <c r="M132" s="72" t="str">
        <f>IF(AND('Taarten koppelen'!F39&lt;&gt;"",$Y132&lt;&gt;""),'Taarten koppelen'!F39,"")</f>
        <v/>
      </c>
      <c r="N132" s="72" t="str">
        <f>IF($AE132&lt;&gt;"",VLOOKUP($AE132,Afleveradressen!$A$8:$P$57,11,FALSE),"")</f>
        <v/>
      </c>
      <c r="O132" s="101" t="str">
        <f>IF($AE132&lt;&gt;"",VLOOKUP($AE132,Afleveradressen!$A$8:$P$57,12,FALSE),"")</f>
        <v/>
      </c>
      <c r="P132" s="72" t="str">
        <f>IF(AND('Taarten koppelen'!G39&lt;&gt;"",$Y132&lt;&gt;""),'Taarten koppelen'!G39,"")</f>
        <v/>
      </c>
      <c r="Q132" s="17" t="str">
        <f t="shared" si="2"/>
        <v/>
      </c>
      <c r="R132" s="102" t="str">
        <f>IF($AE132&lt;&gt;"",VLOOKUP($AE132,Afleveradressen!$A$8:$P$57,8,FALSE),"")</f>
        <v/>
      </c>
      <c r="S132" s="105" t="str">
        <f>IF($AE132&lt;&gt;"",VLOOKUP($AE132,Afleveradressen!$A$8:$P$57,14,FALSE),"")</f>
        <v/>
      </c>
      <c r="T132" s="103" t="str">
        <f>IF(S132&lt;&gt;"",VLOOKUP($S132,stamgegevens!$B$5:$E$15,3,FALSE),"")</f>
        <v/>
      </c>
      <c r="U132" s="103" t="str">
        <f>IF(T132&lt;&gt;"",VLOOKUP($S132,stamgegevens!$B$5:$E$15,4,FALSE),"")</f>
        <v/>
      </c>
      <c r="V132" s="17"/>
      <c r="W132" s="17"/>
      <c r="X132" s="17" t="str">
        <f>IF(Y132="","",VLOOKUP(Y132,stamgegevens!$C$23:$H$52,6,FALSE))</f>
        <v/>
      </c>
      <c r="Y132" s="104" t="str">
        <f>IF('Taarten koppelen'!$L39&lt;&gt;"",'Taarten koppelen'!$L$4,"")</f>
        <v/>
      </c>
      <c r="Z132" s="17" t="str">
        <f>IF('Taarten koppelen'!L39&lt;&gt;"",'Taarten koppelen'!L39,"")</f>
        <v/>
      </c>
      <c r="AE132" s="1" t="str">
        <f t="shared" si="3"/>
        <v/>
      </c>
    </row>
    <row r="133" spans="4:31" x14ac:dyDescent="0.2">
      <c r="D133" s="100" t="str">
        <f>IF($AE133&lt;&gt;"",VLOOKUP($AE133,Afleveradressen!$A$8:$P$57,15,FALSE),"")</f>
        <v/>
      </c>
      <c r="E133" s="17"/>
      <c r="F133" s="17" t="str">
        <f>IF(AE133&lt;&gt;"",Bestelformulier!$F$44,"")</f>
        <v/>
      </c>
      <c r="G133" s="104"/>
      <c r="H133" s="100" t="str">
        <f>IF($AE133&lt;&gt;"",VLOOKUP($AE133,Afleveradressen!$A$8:$P$57,4,FALSE),"")</f>
        <v/>
      </c>
      <c r="I133" s="101" t="str">
        <f>IF($AE133&lt;&gt;"",VLOOKUP($AE133,Afleveradressen!$A$8:$P$57,5,FALSE),"")</f>
        <v/>
      </c>
      <c r="J133" s="101" t="str">
        <f>IF($AE133&lt;&gt;"",VLOOKUP($AE133,Afleveradressen!$A$8:$P$57,6,FALSE),"")</f>
        <v/>
      </c>
      <c r="K133" s="102" t="str">
        <f>IF($AE133&lt;&gt;"",VLOOKUP($AE133,Afleveradressen!$A$8:$P$57,7,FALSE),"")</f>
        <v/>
      </c>
      <c r="L133" s="72" t="str">
        <f>IF(AND('Taarten koppelen'!E40&lt;&gt;"",$Y133&lt;&gt;""),'Taarten koppelen'!E40,"")</f>
        <v/>
      </c>
      <c r="M133" s="72" t="str">
        <f>IF(AND('Taarten koppelen'!F40&lt;&gt;"",$Y133&lt;&gt;""),'Taarten koppelen'!F40,"")</f>
        <v/>
      </c>
      <c r="N133" s="72" t="str">
        <f>IF($AE133&lt;&gt;"",VLOOKUP($AE133,Afleveradressen!$A$8:$P$57,11,FALSE),"")</f>
        <v/>
      </c>
      <c r="O133" s="101" t="str">
        <f>IF($AE133&lt;&gt;"",VLOOKUP($AE133,Afleveradressen!$A$8:$P$57,12,FALSE),"")</f>
        <v/>
      </c>
      <c r="P133" s="72" t="str">
        <f>IF(AND('Taarten koppelen'!G40&lt;&gt;"",$Y133&lt;&gt;""),'Taarten koppelen'!G40,"")</f>
        <v/>
      </c>
      <c r="Q133" s="17" t="str">
        <f t="shared" si="2"/>
        <v/>
      </c>
      <c r="R133" s="102" t="str">
        <f>IF($AE133&lt;&gt;"",VLOOKUP($AE133,Afleveradressen!$A$8:$P$57,8,FALSE),"")</f>
        <v/>
      </c>
      <c r="S133" s="105" t="str">
        <f>IF($AE133&lt;&gt;"",VLOOKUP($AE133,Afleveradressen!$A$8:$P$57,14,FALSE),"")</f>
        <v/>
      </c>
      <c r="T133" s="103" t="str">
        <f>IF(S133&lt;&gt;"",VLOOKUP($S133,stamgegevens!$B$5:$E$15,3,FALSE),"")</f>
        <v/>
      </c>
      <c r="U133" s="103" t="str">
        <f>IF(T133&lt;&gt;"",VLOOKUP($S133,stamgegevens!$B$5:$E$15,4,FALSE),"")</f>
        <v/>
      </c>
      <c r="V133" s="17"/>
      <c r="W133" s="17"/>
      <c r="X133" s="17" t="str">
        <f>IF(Y133="","",VLOOKUP(Y133,stamgegevens!$C$23:$H$52,6,FALSE))</f>
        <v/>
      </c>
      <c r="Y133" s="104" t="str">
        <f>IF('Taarten koppelen'!$L40&lt;&gt;"",'Taarten koppelen'!$L$4,"")</f>
        <v/>
      </c>
      <c r="Z133" s="17" t="str">
        <f>IF('Taarten koppelen'!L40&lt;&gt;"",'Taarten koppelen'!L40,"")</f>
        <v/>
      </c>
      <c r="AE133" s="1" t="str">
        <f t="shared" si="3"/>
        <v/>
      </c>
    </row>
    <row r="134" spans="4:31" x14ac:dyDescent="0.2">
      <c r="D134" s="100" t="str">
        <f>IF($AE134&lt;&gt;"",VLOOKUP($AE134,Afleveradressen!$A$8:$P$57,15,FALSE),"")</f>
        <v/>
      </c>
      <c r="E134" s="17"/>
      <c r="F134" s="17" t="str">
        <f>IF(AE134&lt;&gt;"",Bestelformulier!$F$44,"")</f>
        <v/>
      </c>
      <c r="G134" s="104"/>
      <c r="H134" s="100" t="str">
        <f>IF($AE134&lt;&gt;"",VLOOKUP($AE134,Afleveradressen!$A$8:$P$57,4,FALSE),"")</f>
        <v/>
      </c>
      <c r="I134" s="101" t="str">
        <f>IF($AE134&lt;&gt;"",VLOOKUP($AE134,Afleveradressen!$A$8:$P$57,5,FALSE),"")</f>
        <v/>
      </c>
      <c r="J134" s="101" t="str">
        <f>IF($AE134&lt;&gt;"",VLOOKUP($AE134,Afleveradressen!$A$8:$P$57,6,FALSE),"")</f>
        <v/>
      </c>
      <c r="K134" s="102" t="str">
        <f>IF($AE134&lt;&gt;"",VLOOKUP($AE134,Afleveradressen!$A$8:$P$57,7,FALSE),"")</f>
        <v/>
      </c>
      <c r="L134" s="72" t="str">
        <f>IF(AND('Taarten koppelen'!E41&lt;&gt;"",$Y134&lt;&gt;""),'Taarten koppelen'!E41,"")</f>
        <v/>
      </c>
      <c r="M134" s="72" t="str">
        <f>IF(AND('Taarten koppelen'!F41&lt;&gt;"",$Y134&lt;&gt;""),'Taarten koppelen'!F41,"")</f>
        <v/>
      </c>
      <c r="N134" s="72" t="str">
        <f>IF($AE134&lt;&gt;"",VLOOKUP($AE134,Afleveradressen!$A$8:$P$57,11,FALSE),"")</f>
        <v/>
      </c>
      <c r="O134" s="101" t="str">
        <f>IF($AE134&lt;&gt;"",VLOOKUP($AE134,Afleveradressen!$A$8:$P$57,12,FALSE),"")</f>
        <v/>
      </c>
      <c r="P134" s="72" t="str">
        <f>IF(AND('Taarten koppelen'!G41&lt;&gt;"",$Y134&lt;&gt;""),'Taarten koppelen'!G41,"")</f>
        <v/>
      </c>
      <c r="Q134" s="17" t="str">
        <f t="shared" si="2"/>
        <v/>
      </c>
      <c r="R134" s="102" t="str">
        <f>IF($AE134&lt;&gt;"",VLOOKUP($AE134,Afleveradressen!$A$8:$P$57,8,FALSE),"")</f>
        <v/>
      </c>
      <c r="S134" s="105" t="str">
        <f>IF($AE134&lt;&gt;"",VLOOKUP($AE134,Afleveradressen!$A$8:$P$57,14,FALSE),"")</f>
        <v/>
      </c>
      <c r="T134" s="103" t="str">
        <f>IF(S134&lt;&gt;"",VLOOKUP($S134,stamgegevens!$B$5:$E$15,3,FALSE),"")</f>
        <v/>
      </c>
      <c r="U134" s="103" t="str">
        <f>IF(T134&lt;&gt;"",VLOOKUP($S134,stamgegevens!$B$5:$E$15,4,FALSE),"")</f>
        <v/>
      </c>
      <c r="V134" s="17"/>
      <c r="W134" s="17"/>
      <c r="X134" s="17" t="str">
        <f>IF(Y134="","",VLOOKUP(Y134,stamgegevens!$C$23:$H$52,6,FALSE))</f>
        <v/>
      </c>
      <c r="Y134" s="104" t="str">
        <f>IF('Taarten koppelen'!$L41&lt;&gt;"",'Taarten koppelen'!$L$4,"")</f>
        <v/>
      </c>
      <c r="Z134" s="17" t="str">
        <f>IF('Taarten koppelen'!L41&lt;&gt;"",'Taarten koppelen'!L41,"")</f>
        <v/>
      </c>
      <c r="AE134" s="1" t="str">
        <f t="shared" si="3"/>
        <v/>
      </c>
    </row>
    <row r="135" spans="4:31" x14ac:dyDescent="0.2">
      <c r="D135" s="100" t="str">
        <f>IF($AE135&lt;&gt;"",VLOOKUP($AE135,Afleveradressen!$A$8:$P$57,15,FALSE),"")</f>
        <v/>
      </c>
      <c r="E135" s="17"/>
      <c r="F135" s="17" t="str">
        <f>IF(AE135&lt;&gt;"",Bestelformulier!$F$44,"")</f>
        <v/>
      </c>
      <c r="G135" s="104"/>
      <c r="H135" s="100" t="str">
        <f>IF($AE135&lt;&gt;"",VLOOKUP($AE135,Afleveradressen!$A$8:$P$57,4,FALSE),"")</f>
        <v/>
      </c>
      <c r="I135" s="101" t="str">
        <f>IF($AE135&lt;&gt;"",VLOOKUP($AE135,Afleveradressen!$A$8:$P$57,5,FALSE),"")</f>
        <v/>
      </c>
      <c r="J135" s="101" t="str">
        <f>IF($AE135&lt;&gt;"",VLOOKUP($AE135,Afleveradressen!$A$8:$P$57,6,FALSE),"")</f>
        <v/>
      </c>
      <c r="K135" s="102" t="str">
        <f>IF($AE135&lt;&gt;"",VLOOKUP($AE135,Afleveradressen!$A$8:$P$57,7,FALSE),"")</f>
        <v/>
      </c>
      <c r="L135" s="72" t="str">
        <f>IF(AND('Taarten koppelen'!E42&lt;&gt;"",$Y135&lt;&gt;""),'Taarten koppelen'!E42,"")</f>
        <v/>
      </c>
      <c r="M135" s="72" t="str">
        <f>IF(AND('Taarten koppelen'!F42&lt;&gt;"",$Y135&lt;&gt;""),'Taarten koppelen'!F42,"")</f>
        <v/>
      </c>
      <c r="N135" s="72" t="str">
        <f>IF($AE135&lt;&gt;"",VLOOKUP($AE135,Afleveradressen!$A$8:$P$57,11,FALSE),"")</f>
        <v/>
      </c>
      <c r="O135" s="101" t="str">
        <f>IF($AE135&lt;&gt;"",VLOOKUP($AE135,Afleveradressen!$A$8:$P$57,12,FALSE),"")</f>
        <v/>
      </c>
      <c r="P135" s="72" t="str">
        <f>IF(AND('Taarten koppelen'!G42&lt;&gt;"",$Y135&lt;&gt;""),'Taarten koppelen'!G42,"")</f>
        <v/>
      </c>
      <c r="Q135" s="17" t="str">
        <f t="shared" ref="Q135:Q198" si="4">IF(P135&lt;&gt;"","NL","")</f>
        <v/>
      </c>
      <c r="R135" s="102" t="str">
        <f>IF($AE135&lt;&gt;"",VLOOKUP($AE135,Afleveradressen!$A$8:$P$57,8,FALSE),"")</f>
        <v/>
      </c>
      <c r="S135" s="105" t="str">
        <f>IF($AE135&lt;&gt;"",VLOOKUP($AE135,Afleveradressen!$A$8:$P$57,14,FALSE),"")</f>
        <v/>
      </c>
      <c r="T135" s="103" t="str">
        <f>IF(S135&lt;&gt;"",VLOOKUP($S135,stamgegevens!$B$5:$E$15,3,FALSE),"")</f>
        <v/>
      </c>
      <c r="U135" s="103" t="str">
        <f>IF(T135&lt;&gt;"",VLOOKUP($S135,stamgegevens!$B$5:$E$15,4,FALSE),"")</f>
        <v/>
      </c>
      <c r="V135" s="17"/>
      <c r="W135" s="17"/>
      <c r="X135" s="17" t="str">
        <f>IF(Y135="","",VLOOKUP(Y135,stamgegevens!$C$23:$H$52,6,FALSE))</f>
        <v/>
      </c>
      <c r="Y135" s="104" t="str">
        <f>IF('Taarten koppelen'!$L42&lt;&gt;"",'Taarten koppelen'!$L$4,"")</f>
        <v/>
      </c>
      <c r="Z135" s="17" t="str">
        <f>IF('Taarten koppelen'!L42&lt;&gt;"",'Taarten koppelen'!L42,"")</f>
        <v/>
      </c>
      <c r="AE135" s="1" t="str">
        <f t="shared" si="3"/>
        <v/>
      </c>
    </row>
    <row r="136" spans="4:31" x14ac:dyDescent="0.2">
      <c r="D136" s="100" t="str">
        <f>IF($AE136&lt;&gt;"",VLOOKUP($AE136,Afleveradressen!$A$8:$P$57,15,FALSE),"")</f>
        <v/>
      </c>
      <c r="E136" s="17"/>
      <c r="F136" s="17" t="str">
        <f>IF(AE136&lt;&gt;"",Bestelformulier!$F$44,"")</f>
        <v/>
      </c>
      <c r="G136" s="104"/>
      <c r="H136" s="100" t="str">
        <f>IF($AE136&lt;&gt;"",VLOOKUP($AE136,Afleveradressen!$A$8:$P$57,4,FALSE),"")</f>
        <v/>
      </c>
      <c r="I136" s="101" t="str">
        <f>IF($AE136&lt;&gt;"",VLOOKUP($AE136,Afleveradressen!$A$8:$P$57,5,FALSE),"")</f>
        <v/>
      </c>
      <c r="J136" s="101" t="str">
        <f>IF($AE136&lt;&gt;"",VLOOKUP($AE136,Afleveradressen!$A$8:$P$57,6,FALSE),"")</f>
        <v/>
      </c>
      <c r="K136" s="102" t="str">
        <f>IF($AE136&lt;&gt;"",VLOOKUP($AE136,Afleveradressen!$A$8:$P$57,7,FALSE),"")</f>
        <v/>
      </c>
      <c r="L136" s="72" t="str">
        <f>IF(AND('Taarten koppelen'!E43&lt;&gt;"",$Y136&lt;&gt;""),'Taarten koppelen'!E43,"")</f>
        <v/>
      </c>
      <c r="M136" s="72" t="str">
        <f>IF(AND('Taarten koppelen'!F43&lt;&gt;"",$Y136&lt;&gt;""),'Taarten koppelen'!F43,"")</f>
        <v/>
      </c>
      <c r="N136" s="72" t="str">
        <f>IF($AE136&lt;&gt;"",VLOOKUP($AE136,Afleveradressen!$A$8:$P$57,11,FALSE),"")</f>
        <v/>
      </c>
      <c r="O136" s="101" t="str">
        <f>IF($AE136&lt;&gt;"",VLOOKUP($AE136,Afleveradressen!$A$8:$P$57,12,FALSE),"")</f>
        <v/>
      </c>
      <c r="P136" s="72" t="str">
        <f>IF(AND('Taarten koppelen'!G43&lt;&gt;"",$Y136&lt;&gt;""),'Taarten koppelen'!G43,"")</f>
        <v/>
      </c>
      <c r="Q136" s="17" t="str">
        <f t="shared" si="4"/>
        <v/>
      </c>
      <c r="R136" s="102" t="str">
        <f>IF($AE136&lt;&gt;"",VLOOKUP($AE136,Afleveradressen!$A$8:$P$57,8,FALSE),"")</f>
        <v/>
      </c>
      <c r="S136" s="105" t="str">
        <f>IF($AE136&lt;&gt;"",VLOOKUP($AE136,Afleveradressen!$A$8:$P$57,14,FALSE),"")</f>
        <v/>
      </c>
      <c r="T136" s="103" t="str">
        <f>IF(S136&lt;&gt;"",VLOOKUP($S136,stamgegevens!$B$5:$E$15,3,FALSE),"")</f>
        <v/>
      </c>
      <c r="U136" s="103" t="str">
        <f>IF(T136&lt;&gt;"",VLOOKUP($S136,stamgegevens!$B$5:$E$15,4,FALSE),"")</f>
        <v/>
      </c>
      <c r="V136" s="17"/>
      <c r="W136" s="17"/>
      <c r="X136" s="17" t="str">
        <f>IF(Y136="","",VLOOKUP(Y136,stamgegevens!$C$23:$H$52,6,FALSE))</f>
        <v/>
      </c>
      <c r="Y136" s="104" t="str">
        <f>IF('Taarten koppelen'!$L43&lt;&gt;"",'Taarten koppelen'!$L$4,"")</f>
        <v/>
      </c>
      <c r="Z136" s="17" t="str">
        <f>IF('Taarten koppelen'!L43&lt;&gt;"",'Taarten koppelen'!L43,"")</f>
        <v/>
      </c>
      <c r="AE136" s="1" t="str">
        <f t="shared" ref="AE136:AE199" si="5">CONCATENATE(L136,M136,P136)</f>
        <v/>
      </c>
    </row>
    <row r="137" spans="4:31" x14ac:dyDescent="0.2">
      <c r="D137" s="100" t="str">
        <f>IF($AE137&lt;&gt;"",VLOOKUP($AE137,Afleveradressen!$A$8:$P$57,15,FALSE),"")</f>
        <v/>
      </c>
      <c r="E137" s="17"/>
      <c r="F137" s="17" t="str">
        <f>IF(AE137&lt;&gt;"",Bestelformulier!$F$44,"")</f>
        <v/>
      </c>
      <c r="G137" s="104"/>
      <c r="H137" s="100" t="str">
        <f>IF($AE137&lt;&gt;"",VLOOKUP($AE137,Afleveradressen!$A$8:$P$57,4,FALSE),"")</f>
        <v/>
      </c>
      <c r="I137" s="101" t="str">
        <f>IF($AE137&lt;&gt;"",VLOOKUP($AE137,Afleveradressen!$A$8:$P$57,5,FALSE),"")</f>
        <v/>
      </c>
      <c r="J137" s="101" t="str">
        <f>IF($AE137&lt;&gt;"",VLOOKUP($AE137,Afleveradressen!$A$8:$P$57,6,FALSE),"")</f>
        <v/>
      </c>
      <c r="K137" s="102" t="str">
        <f>IF($AE137&lt;&gt;"",VLOOKUP($AE137,Afleveradressen!$A$8:$P$57,7,FALSE),"")</f>
        <v/>
      </c>
      <c r="L137" s="72" t="str">
        <f>IF(AND('Taarten koppelen'!E44&lt;&gt;"",$Y137&lt;&gt;""),'Taarten koppelen'!E44,"")</f>
        <v/>
      </c>
      <c r="M137" s="72" t="str">
        <f>IF(AND('Taarten koppelen'!F44&lt;&gt;"",$Y137&lt;&gt;""),'Taarten koppelen'!F44,"")</f>
        <v/>
      </c>
      <c r="N137" s="72" t="str">
        <f>IF($AE137&lt;&gt;"",VLOOKUP($AE137,Afleveradressen!$A$8:$P$57,11,FALSE),"")</f>
        <v/>
      </c>
      <c r="O137" s="101" t="str">
        <f>IF($AE137&lt;&gt;"",VLOOKUP($AE137,Afleveradressen!$A$8:$P$57,12,FALSE),"")</f>
        <v/>
      </c>
      <c r="P137" s="72" t="str">
        <f>IF(AND('Taarten koppelen'!G44&lt;&gt;"",$Y137&lt;&gt;""),'Taarten koppelen'!G44,"")</f>
        <v/>
      </c>
      <c r="Q137" s="17" t="str">
        <f t="shared" si="4"/>
        <v/>
      </c>
      <c r="R137" s="102" t="str">
        <f>IF($AE137&lt;&gt;"",VLOOKUP($AE137,Afleveradressen!$A$8:$P$57,8,FALSE),"")</f>
        <v/>
      </c>
      <c r="S137" s="105" t="str">
        <f>IF($AE137&lt;&gt;"",VLOOKUP($AE137,Afleveradressen!$A$8:$P$57,14,FALSE),"")</f>
        <v/>
      </c>
      <c r="T137" s="103" t="str">
        <f>IF(S137&lt;&gt;"",VLOOKUP($S137,stamgegevens!$B$5:$E$15,3,FALSE),"")</f>
        <v/>
      </c>
      <c r="U137" s="103" t="str">
        <f>IF(T137&lt;&gt;"",VLOOKUP($S137,stamgegevens!$B$5:$E$15,4,FALSE),"")</f>
        <v/>
      </c>
      <c r="V137" s="17"/>
      <c r="W137" s="17"/>
      <c r="X137" s="17" t="str">
        <f>IF(Y137="","",VLOOKUP(Y137,stamgegevens!$C$23:$H$52,6,FALSE))</f>
        <v/>
      </c>
      <c r="Y137" s="104" t="str">
        <f>IF('Taarten koppelen'!$L44&lt;&gt;"",'Taarten koppelen'!$L$4,"")</f>
        <v/>
      </c>
      <c r="Z137" s="17" t="str">
        <f>IF('Taarten koppelen'!L44&lt;&gt;"",'Taarten koppelen'!L44,"")</f>
        <v/>
      </c>
      <c r="AE137" s="1" t="str">
        <f t="shared" si="5"/>
        <v/>
      </c>
    </row>
    <row r="138" spans="4:31" x14ac:dyDescent="0.2">
      <c r="D138" s="100" t="str">
        <f>IF($AE138&lt;&gt;"",VLOOKUP($AE138,Afleveradressen!$A$8:$P$57,15,FALSE),"")</f>
        <v/>
      </c>
      <c r="E138" s="17"/>
      <c r="F138" s="17" t="str">
        <f>IF(AE138&lt;&gt;"",Bestelformulier!$F$44,"")</f>
        <v/>
      </c>
      <c r="G138" s="104"/>
      <c r="H138" s="100" t="str">
        <f>IF($AE138&lt;&gt;"",VLOOKUP($AE138,Afleveradressen!$A$8:$P$57,4,FALSE),"")</f>
        <v/>
      </c>
      <c r="I138" s="101" t="str">
        <f>IF($AE138&lt;&gt;"",VLOOKUP($AE138,Afleveradressen!$A$8:$P$57,5,FALSE),"")</f>
        <v/>
      </c>
      <c r="J138" s="101" t="str">
        <f>IF($AE138&lt;&gt;"",VLOOKUP($AE138,Afleveradressen!$A$8:$P$57,6,FALSE),"")</f>
        <v/>
      </c>
      <c r="K138" s="102" t="str">
        <f>IF($AE138&lt;&gt;"",VLOOKUP($AE138,Afleveradressen!$A$8:$P$57,7,FALSE),"")</f>
        <v/>
      </c>
      <c r="L138" s="72" t="str">
        <f>IF(AND('Taarten koppelen'!E45&lt;&gt;"",$Y138&lt;&gt;""),'Taarten koppelen'!E45,"")</f>
        <v/>
      </c>
      <c r="M138" s="72" t="str">
        <f>IF(AND('Taarten koppelen'!F45&lt;&gt;"",$Y138&lt;&gt;""),'Taarten koppelen'!F45,"")</f>
        <v/>
      </c>
      <c r="N138" s="72" t="str">
        <f>IF($AE138&lt;&gt;"",VLOOKUP($AE138,Afleveradressen!$A$8:$P$57,11,FALSE),"")</f>
        <v/>
      </c>
      <c r="O138" s="101" t="str">
        <f>IF($AE138&lt;&gt;"",VLOOKUP($AE138,Afleveradressen!$A$8:$P$57,12,FALSE),"")</f>
        <v/>
      </c>
      <c r="P138" s="72" t="str">
        <f>IF(AND('Taarten koppelen'!G45&lt;&gt;"",$Y138&lt;&gt;""),'Taarten koppelen'!G45,"")</f>
        <v/>
      </c>
      <c r="Q138" s="17" t="str">
        <f t="shared" si="4"/>
        <v/>
      </c>
      <c r="R138" s="102" t="str">
        <f>IF($AE138&lt;&gt;"",VLOOKUP($AE138,Afleveradressen!$A$8:$P$57,8,FALSE),"")</f>
        <v/>
      </c>
      <c r="S138" s="105" t="str">
        <f>IF($AE138&lt;&gt;"",VLOOKUP($AE138,Afleveradressen!$A$8:$P$57,14,FALSE),"")</f>
        <v/>
      </c>
      <c r="T138" s="103" t="str">
        <f>IF(S138&lt;&gt;"",VLOOKUP($S138,stamgegevens!$B$5:$E$15,3,FALSE),"")</f>
        <v/>
      </c>
      <c r="U138" s="103" t="str">
        <f>IF(T138&lt;&gt;"",VLOOKUP($S138,stamgegevens!$B$5:$E$15,4,FALSE),"")</f>
        <v/>
      </c>
      <c r="V138" s="17"/>
      <c r="W138" s="17"/>
      <c r="X138" s="17" t="str">
        <f>IF(Y138="","",VLOOKUP(Y138,stamgegevens!$C$23:$H$52,6,FALSE))</f>
        <v/>
      </c>
      <c r="Y138" s="104" t="str">
        <f>IF('Taarten koppelen'!$L45&lt;&gt;"",'Taarten koppelen'!$L$4,"")</f>
        <v/>
      </c>
      <c r="Z138" s="17" t="str">
        <f>IF('Taarten koppelen'!L45&lt;&gt;"",'Taarten koppelen'!L45,"")</f>
        <v/>
      </c>
      <c r="AE138" s="1" t="str">
        <f t="shared" si="5"/>
        <v/>
      </c>
    </row>
    <row r="139" spans="4:31" x14ac:dyDescent="0.2">
      <c r="D139" s="100" t="str">
        <f>IF($AE139&lt;&gt;"",VLOOKUP($AE139,Afleveradressen!$A$8:$P$57,15,FALSE),"")</f>
        <v/>
      </c>
      <c r="E139" s="17"/>
      <c r="F139" s="17" t="str">
        <f>IF(AE139&lt;&gt;"",Bestelformulier!$F$44,"")</f>
        <v/>
      </c>
      <c r="G139" s="104"/>
      <c r="H139" s="100" t="str">
        <f>IF($AE139&lt;&gt;"",VLOOKUP($AE139,Afleveradressen!$A$8:$P$57,4,FALSE),"")</f>
        <v/>
      </c>
      <c r="I139" s="101" t="str">
        <f>IF($AE139&lt;&gt;"",VLOOKUP($AE139,Afleveradressen!$A$8:$P$57,5,FALSE),"")</f>
        <v/>
      </c>
      <c r="J139" s="101" t="str">
        <f>IF($AE139&lt;&gt;"",VLOOKUP($AE139,Afleveradressen!$A$8:$P$57,6,FALSE),"")</f>
        <v/>
      </c>
      <c r="K139" s="102" t="str">
        <f>IF($AE139&lt;&gt;"",VLOOKUP($AE139,Afleveradressen!$A$8:$P$57,7,FALSE),"")</f>
        <v/>
      </c>
      <c r="L139" s="72" t="str">
        <f>IF(AND('Taarten koppelen'!E46&lt;&gt;"",$Y139&lt;&gt;""),'Taarten koppelen'!E46,"")</f>
        <v/>
      </c>
      <c r="M139" s="72" t="str">
        <f>IF(AND('Taarten koppelen'!F46&lt;&gt;"",$Y139&lt;&gt;""),'Taarten koppelen'!F46,"")</f>
        <v/>
      </c>
      <c r="N139" s="72" t="str">
        <f>IF($AE139&lt;&gt;"",VLOOKUP($AE139,Afleveradressen!$A$8:$P$57,11,FALSE),"")</f>
        <v/>
      </c>
      <c r="O139" s="101" t="str">
        <f>IF($AE139&lt;&gt;"",VLOOKUP($AE139,Afleveradressen!$A$8:$P$57,12,FALSE),"")</f>
        <v/>
      </c>
      <c r="P139" s="72" t="str">
        <f>IF(AND('Taarten koppelen'!G46&lt;&gt;"",$Y139&lt;&gt;""),'Taarten koppelen'!G46,"")</f>
        <v/>
      </c>
      <c r="Q139" s="17" t="str">
        <f t="shared" si="4"/>
        <v/>
      </c>
      <c r="R139" s="102" t="str">
        <f>IF($AE139&lt;&gt;"",VLOOKUP($AE139,Afleveradressen!$A$8:$P$57,8,FALSE),"")</f>
        <v/>
      </c>
      <c r="S139" s="105" t="str">
        <f>IF($AE139&lt;&gt;"",VLOOKUP($AE139,Afleveradressen!$A$8:$P$57,14,FALSE),"")</f>
        <v/>
      </c>
      <c r="T139" s="103" t="str">
        <f>IF(S139&lt;&gt;"",VLOOKUP($S139,stamgegevens!$B$5:$E$15,3,FALSE),"")</f>
        <v/>
      </c>
      <c r="U139" s="103" t="str">
        <f>IF(T139&lt;&gt;"",VLOOKUP($S139,stamgegevens!$B$5:$E$15,4,FALSE),"")</f>
        <v/>
      </c>
      <c r="V139" s="17"/>
      <c r="W139" s="17"/>
      <c r="X139" s="17" t="str">
        <f>IF(Y139="","",VLOOKUP(Y139,stamgegevens!$C$23:$H$52,6,FALSE))</f>
        <v/>
      </c>
      <c r="Y139" s="104" t="str">
        <f>IF('Taarten koppelen'!$L46&lt;&gt;"",'Taarten koppelen'!$L$4,"")</f>
        <v/>
      </c>
      <c r="Z139" s="17" t="str">
        <f>IF('Taarten koppelen'!L46&lt;&gt;"",'Taarten koppelen'!L46,"")</f>
        <v/>
      </c>
      <c r="AE139" s="1" t="str">
        <f t="shared" si="5"/>
        <v/>
      </c>
    </row>
    <row r="140" spans="4:31" x14ac:dyDescent="0.2">
      <c r="D140" s="100" t="str">
        <f>IF($AE140&lt;&gt;"",VLOOKUP($AE140,Afleveradressen!$A$8:$P$57,15,FALSE),"")</f>
        <v/>
      </c>
      <c r="E140" s="17"/>
      <c r="F140" s="17" t="str">
        <f>IF(AE140&lt;&gt;"",Bestelformulier!$F$44,"")</f>
        <v/>
      </c>
      <c r="G140" s="104"/>
      <c r="H140" s="100" t="str">
        <f>IF($AE140&lt;&gt;"",VLOOKUP($AE140,Afleveradressen!$A$8:$P$57,4,FALSE),"")</f>
        <v/>
      </c>
      <c r="I140" s="101" t="str">
        <f>IF($AE140&lt;&gt;"",VLOOKUP($AE140,Afleveradressen!$A$8:$P$57,5,FALSE),"")</f>
        <v/>
      </c>
      <c r="J140" s="101" t="str">
        <f>IF($AE140&lt;&gt;"",VLOOKUP($AE140,Afleveradressen!$A$8:$P$57,6,FALSE),"")</f>
        <v/>
      </c>
      <c r="K140" s="102" t="str">
        <f>IF($AE140&lt;&gt;"",VLOOKUP($AE140,Afleveradressen!$A$8:$P$57,7,FALSE),"")</f>
        <v/>
      </c>
      <c r="L140" s="72" t="str">
        <f>IF(AND('Taarten koppelen'!E47&lt;&gt;"",$Y140&lt;&gt;""),'Taarten koppelen'!E47,"")</f>
        <v/>
      </c>
      <c r="M140" s="72" t="str">
        <f>IF(AND('Taarten koppelen'!F47&lt;&gt;"",$Y140&lt;&gt;""),'Taarten koppelen'!F47,"")</f>
        <v/>
      </c>
      <c r="N140" s="72" t="str">
        <f>IF($AE140&lt;&gt;"",VLOOKUP($AE140,Afleveradressen!$A$8:$P$57,11,FALSE),"")</f>
        <v/>
      </c>
      <c r="O140" s="101" t="str">
        <f>IF($AE140&lt;&gt;"",VLOOKUP($AE140,Afleveradressen!$A$8:$P$57,12,FALSE),"")</f>
        <v/>
      </c>
      <c r="P140" s="72" t="str">
        <f>IF(AND('Taarten koppelen'!G47&lt;&gt;"",$Y140&lt;&gt;""),'Taarten koppelen'!G47,"")</f>
        <v/>
      </c>
      <c r="Q140" s="17" t="str">
        <f t="shared" si="4"/>
        <v/>
      </c>
      <c r="R140" s="102" t="str">
        <f>IF($AE140&lt;&gt;"",VLOOKUP($AE140,Afleveradressen!$A$8:$P$57,8,FALSE),"")</f>
        <v/>
      </c>
      <c r="S140" s="105" t="str">
        <f>IF($AE140&lt;&gt;"",VLOOKUP($AE140,Afleveradressen!$A$8:$P$57,14,FALSE),"")</f>
        <v/>
      </c>
      <c r="T140" s="103" t="str">
        <f>IF(S140&lt;&gt;"",VLOOKUP($S140,stamgegevens!$B$5:$E$15,3,FALSE),"")</f>
        <v/>
      </c>
      <c r="U140" s="103" t="str">
        <f>IF(T140&lt;&gt;"",VLOOKUP($S140,stamgegevens!$B$5:$E$15,4,FALSE),"")</f>
        <v/>
      </c>
      <c r="V140" s="17"/>
      <c r="W140" s="17"/>
      <c r="X140" s="17" t="str">
        <f>IF(Y140="","",VLOOKUP(Y140,stamgegevens!$C$23:$H$52,6,FALSE))</f>
        <v/>
      </c>
      <c r="Y140" s="104" t="str">
        <f>IF('Taarten koppelen'!$L47&lt;&gt;"",'Taarten koppelen'!$L$4,"")</f>
        <v/>
      </c>
      <c r="Z140" s="17" t="str">
        <f>IF('Taarten koppelen'!L47&lt;&gt;"",'Taarten koppelen'!L47,"")</f>
        <v/>
      </c>
      <c r="AE140" s="1" t="str">
        <f t="shared" si="5"/>
        <v/>
      </c>
    </row>
    <row r="141" spans="4:31" x14ac:dyDescent="0.2">
      <c r="D141" s="100" t="str">
        <f>IF($AE141&lt;&gt;"",VLOOKUP($AE141,Afleveradressen!$A$8:$P$57,15,FALSE),"")</f>
        <v/>
      </c>
      <c r="E141" s="17"/>
      <c r="F141" s="17" t="str">
        <f>IF(AE141&lt;&gt;"",Bestelformulier!$F$44,"")</f>
        <v/>
      </c>
      <c r="G141" s="104"/>
      <c r="H141" s="100" t="str">
        <f>IF($AE141&lt;&gt;"",VLOOKUP($AE141,Afleveradressen!$A$8:$P$57,4,FALSE),"")</f>
        <v/>
      </c>
      <c r="I141" s="101" t="str">
        <f>IF($AE141&lt;&gt;"",VLOOKUP($AE141,Afleveradressen!$A$8:$P$57,5,FALSE),"")</f>
        <v/>
      </c>
      <c r="J141" s="101" t="str">
        <f>IF($AE141&lt;&gt;"",VLOOKUP($AE141,Afleveradressen!$A$8:$P$57,6,FALSE),"")</f>
        <v/>
      </c>
      <c r="K141" s="102" t="str">
        <f>IF($AE141&lt;&gt;"",VLOOKUP($AE141,Afleveradressen!$A$8:$P$57,7,FALSE),"")</f>
        <v/>
      </c>
      <c r="L141" s="72" t="str">
        <f>IF(AND('Taarten koppelen'!E48&lt;&gt;"",$Y141&lt;&gt;""),'Taarten koppelen'!E48,"")</f>
        <v/>
      </c>
      <c r="M141" s="72" t="str">
        <f>IF(AND('Taarten koppelen'!F48&lt;&gt;"",$Y141&lt;&gt;""),'Taarten koppelen'!F48,"")</f>
        <v/>
      </c>
      <c r="N141" s="72" t="str">
        <f>IF($AE141&lt;&gt;"",VLOOKUP($AE141,Afleveradressen!$A$8:$P$57,11,FALSE),"")</f>
        <v/>
      </c>
      <c r="O141" s="101" t="str">
        <f>IF($AE141&lt;&gt;"",VLOOKUP($AE141,Afleveradressen!$A$8:$P$57,12,FALSE),"")</f>
        <v/>
      </c>
      <c r="P141" s="72" t="str">
        <f>IF(AND('Taarten koppelen'!G48&lt;&gt;"",$Y141&lt;&gt;""),'Taarten koppelen'!G48,"")</f>
        <v/>
      </c>
      <c r="Q141" s="17" t="str">
        <f t="shared" si="4"/>
        <v/>
      </c>
      <c r="R141" s="102" t="str">
        <f>IF($AE141&lt;&gt;"",VLOOKUP($AE141,Afleveradressen!$A$8:$P$57,8,FALSE),"")</f>
        <v/>
      </c>
      <c r="S141" s="105" t="str">
        <f>IF($AE141&lt;&gt;"",VLOOKUP($AE141,Afleveradressen!$A$8:$P$57,14,FALSE),"")</f>
        <v/>
      </c>
      <c r="T141" s="103" t="str">
        <f>IF(S141&lt;&gt;"",VLOOKUP($S141,stamgegevens!$B$5:$E$15,3,FALSE),"")</f>
        <v/>
      </c>
      <c r="U141" s="103" t="str">
        <f>IF(T141&lt;&gt;"",VLOOKUP($S141,stamgegevens!$B$5:$E$15,4,FALSE),"")</f>
        <v/>
      </c>
      <c r="V141" s="17"/>
      <c r="W141" s="17"/>
      <c r="X141" s="17" t="str">
        <f>IF(Y141="","",VLOOKUP(Y141,stamgegevens!$C$23:$H$52,6,FALSE))</f>
        <v/>
      </c>
      <c r="Y141" s="104" t="str">
        <f>IF('Taarten koppelen'!$L48&lt;&gt;"",'Taarten koppelen'!$L$4,"")</f>
        <v/>
      </c>
      <c r="Z141" s="17" t="str">
        <f>IF('Taarten koppelen'!L48&lt;&gt;"",'Taarten koppelen'!L48,"")</f>
        <v/>
      </c>
      <c r="AE141" s="1" t="str">
        <f t="shared" si="5"/>
        <v/>
      </c>
    </row>
    <row r="142" spans="4:31" x14ac:dyDescent="0.2">
      <c r="D142" s="100" t="str">
        <f>IF($AE142&lt;&gt;"",VLOOKUP($AE142,Afleveradressen!$A$8:$P$57,15,FALSE),"")</f>
        <v/>
      </c>
      <c r="E142" s="17"/>
      <c r="F142" s="17" t="str">
        <f>IF(AE142&lt;&gt;"",Bestelformulier!$F$44,"")</f>
        <v/>
      </c>
      <c r="G142" s="104"/>
      <c r="H142" s="100" t="str">
        <f>IF($AE142&lt;&gt;"",VLOOKUP($AE142,Afleveradressen!$A$8:$P$57,4,FALSE),"")</f>
        <v/>
      </c>
      <c r="I142" s="101" t="str">
        <f>IF($AE142&lt;&gt;"",VLOOKUP($AE142,Afleveradressen!$A$8:$P$57,5,FALSE),"")</f>
        <v/>
      </c>
      <c r="J142" s="101" t="str">
        <f>IF($AE142&lt;&gt;"",VLOOKUP($AE142,Afleveradressen!$A$8:$P$57,6,FALSE),"")</f>
        <v/>
      </c>
      <c r="K142" s="102" t="str">
        <f>IF($AE142&lt;&gt;"",VLOOKUP($AE142,Afleveradressen!$A$8:$P$57,7,FALSE),"")</f>
        <v/>
      </c>
      <c r="L142" s="72" t="str">
        <f>IF(AND('Taarten koppelen'!E49&lt;&gt;"",$Y142&lt;&gt;""),'Taarten koppelen'!E49,"")</f>
        <v/>
      </c>
      <c r="M142" s="72" t="str">
        <f>IF(AND('Taarten koppelen'!F49&lt;&gt;"",$Y142&lt;&gt;""),'Taarten koppelen'!F49,"")</f>
        <v/>
      </c>
      <c r="N142" s="72" t="str">
        <f>IF($AE142&lt;&gt;"",VLOOKUP($AE142,Afleveradressen!$A$8:$P$57,11,FALSE),"")</f>
        <v/>
      </c>
      <c r="O142" s="101" t="str">
        <f>IF($AE142&lt;&gt;"",VLOOKUP($AE142,Afleveradressen!$A$8:$P$57,12,FALSE),"")</f>
        <v/>
      </c>
      <c r="P142" s="72" t="str">
        <f>IF(AND('Taarten koppelen'!G49&lt;&gt;"",$Y142&lt;&gt;""),'Taarten koppelen'!G49,"")</f>
        <v/>
      </c>
      <c r="Q142" s="17" t="str">
        <f t="shared" si="4"/>
        <v/>
      </c>
      <c r="R142" s="102" t="str">
        <f>IF($AE142&lt;&gt;"",VLOOKUP($AE142,Afleveradressen!$A$8:$P$57,8,FALSE),"")</f>
        <v/>
      </c>
      <c r="S142" s="105" t="str">
        <f>IF($AE142&lt;&gt;"",VLOOKUP($AE142,Afleveradressen!$A$8:$P$57,14,FALSE),"")</f>
        <v/>
      </c>
      <c r="T142" s="103" t="str">
        <f>IF(S142&lt;&gt;"",VLOOKUP($S142,stamgegevens!$B$5:$E$15,3,FALSE),"")</f>
        <v/>
      </c>
      <c r="U142" s="103" t="str">
        <f>IF(T142&lt;&gt;"",VLOOKUP($S142,stamgegevens!$B$5:$E$15,4,FALSE),"")</f>
        <v/>
      </c>
      <c r="V142" s="17"/>
      <c r="W142" s="17"/>
      <c r="X142" s="17" t="str">
        <f>IF(Y142="","",VLOOKUP(Y142,stamgegevens!$C$23:$H$52,6,FALSE))</f>
        <v/>
      </c>
      <c r="Y142" s="104" t="str">
        <f>IF('Taarten koppelen'!$L49&lt;&gt;"",'Taarten koppelen'!$L$4,"")</f>
        <v/>
      </c>
      <c r="Z142" s="17" t="str">
        <f>IF('Taarten koppelen'!L49&lt;&gt;"",'Taarten koppelen'!L49,"")</f>
        <v/>
      </c>
      <c r="AE142" s="1" t="str">
        <f t="shared" si="5"/>
        <v/>
      </c>
    </row>
    <row r="143" spans="4:31" x14ac:dyDescent="0.2">
      <c r="D143" s="100" t="str">
        <f>IF($AE143&lt;&gt;"",VLOOKUP($AE143,Afleveradressen!$A$8:$P$57,15,FALSE),"")</f>
        <v/>
      </c>
      <c r="E143" s="17"/>
      <c r="F143" s="17" t="str">
        <f>IF(AE143&lt;&gt;"",Bestelformulier!$F$44,"")</f>
        <v/>
      </c>
      <c r="G143" s="104"/>
      <c r="H143" s="100" t="str">
        <f>IF($AE143&lt;&gt;"",VLOOKUP($AE143,Afleveradressen!$A$8:$P$57,4,FALSE),"")</f>
        <v/>
      </c>
      <c r="I143" s="101" t="str">
        <f>IF($AE143&lt;&gt;"",VLOOKUP($AE143,Afleveradressen!$A$8:$P$57,5,FALSE),"")</f>
        <v/>
      </c>
      <c r="J143" s="101" t="str">
        <f>IF($AE143&lt;&gt;"",VLOOKUP($AE143,Afleveradressen!$A$8:$P$57,6,FALSE),"")</f>
        <v/>
      </c>
      <c r="K143" s="102" t="str">
        <f>IF($AE143&lt;&gt;"",VLOOKUP($AE143,Afleveradressen!$A$8:$P$57,7,FALSE),"")</f>
        <v/>
      </c>
      <c r="L143" s="72" t="str">
        <f>IF(AND('Taarten koppelen'!E50&lt;&gt;"",$Y143&lt;&gt;""),'Taarten koppelen'!E50,"")</f>
        <v/>
      </c>
      <c r="M143" s="72" t="str">
        <f>IF(AND('Taarten koppelen'!F50&lt;&gt;"",$Y143&lt;&gt;""),'Taarten koppelen'!F50,"")</f>
        <v/>
      </c>
      <c r="N143" s="72" t="str">
        <f>IF($AE143&lt;&gt;"",VLOOKUP($AE143,Afleveradressen!$A$8:$P$57,11,FALSE),"")</f>
        <v/>
      </c>
      <c r="O143" s="101" t="str">
        <f>IF($AE143&lt;&gt;"",VLOOKUP($AE143,Afleveradressen!$A$8:$P$57,12,FALSE),"")</f>
        <v/>
      </c>
      <c r="P143" s="72" t="str">
        <f>IF(AND('Taarten koppelen'!G50&lt;&gt;"",$Y143&lt;&gt;""),'Taarten koppelen'!G50,"")</f>
        <v/>
      </c>
      <c r="Q143" s="17" t="str">
        <f t="shared" si="4"/>
        <v/>
      </c>
      <c r="R143" s="102" t="str">
        <f>IF($AE143&lt;&gt;"",VLOOKUP($AE143,Afleveradressen!$A$8:$P$57,8,FALSE),"")</f>
        <v/>
      </c>
      <c r="S143" s="105" t="str">
        <f>IF($AE143&lt;&gt;"",VLOOKUP($AE143,Afleveradressen!$A$8:$P$57,14,FALSE),"")</f>
        <v/>
      </c>
      <c r="T143" s="103" t="str">
        <f>IF(S143&lt;&gt;"",VLOOKUP($S143,stamgegevens!$B$5:$E$15,3,FALSE),"")</f>
        <v/>
      </c>
      <c r="U143" s="103" t="str">
        <f>IF(T143&lt;&gt;"",VLOOKUP($S143,stamgegevens!$B$5:$E$15,4,FALSE),"")</f>
        <v/>
      </c>
      <c r="V143" s="17"/>
      <c r="W143" s="17"/>
      <c r="X143" s="17" t="str">
        <f>IF(Y143="","",VLOOKUP(Y143,stamgegevens!$C$23:$H$52,6,FALSE))</f>
        <v/>
      </c>
      <c r="Y143" s="104" t="str">
        <f>IF('Taarten koppelen'!$L50&lt;&gt;"",'Taarten koppelen'!$L$4,"")</f>
        <v/>
      </c>
      <c r="Z143" s="17" t="str">
        <f>IF('Taarten koppelen'!L50&lt;&gt;"",'Taarten koppelen'!L50,"")</f>
        <v/>
      </c>
      <c r="AE143" s="1" t="str">
        <f t="shared" si="5"/>
        <v/>
      </c>
    </row>
    <row r="144" spans="4:31" x14ac:dyDescent="0.2">
      <c r="D144" s="100" t="str">
        <f>IF($AE144&lt;&gt;"",VLOOKUP($AE144,Afleveradressen!$A$8:$P$57,15,FALSE),"")</f>
        <v/>
      </c>
      <c r="E144" s="17"/>
      <c r="F144" s="17" t="str">
        <f>IF(AE144&lt;&gt;"",Bestelformulier!$F$44,"")</f>
        <v/>
      </c>
      <c r="G144" s="104"/>
      <c r="H144" s="100" t="str">
        <f>IF($AE144&lt;&gt;"",VLOOKUP($AE144,Afleveradressen!$A$8:$P$57,4,FALSE),"")</f>
        <v/>
      </c>
      <c r="I144" s="101" t="str">
        <f>IF($AE144&lt;&gt;"",VLOOKUP($AE144,Afleveradressen!$A$8:$P$57,5,FALSE),"")</f>
        <v/>
      </c>
      <c r="J144" s="101" t="str">
        <f>IF($AE144&lt;&gt;"",VLOOKUP($AE144,Afleveradressen!$A$8:$P$57,6,FALSE),"")</f>
        <v/>
      </c>
      <c r="K144" s="102" t="str">
        <f>IF($AE144&lt;&gt;"",VLOOKUP($AE144,Afleveradressen!$A$8:$P$57,7,FALSE),"")</f>
        <v/>
      </c>
      <c r="L144" s="72" t="str">
        <f>IF(AND('Taarten koppelen'!E51&lt;&gt;"",$Y144&lt;&gt;""),'Taarten koppelen'!E51,"")</f>
        <v/>
      </c>
      <c r="M144" s="72" t="str">
        <f>IF(AND('Taarten koppelen'!F51&lt;&gt;"",$Y144&lt;&gt;""),'Taarten koppelen'!F51,"")</f>
        <v/>
      </c>
      <c r="N144" s="72" t="str">
        <f>IF($AE144&lt;&gt;"",VLOOKUP($AE144,Afleveradressen!$A$8:$P$57,11,FALSE),"")</f>
        <v/>
      </c>
      <c r="O144" s="101" t="str">
        <f>IF($AE144&lt;&gt;"",VLOOKUP($AE144,Afleveradressen!$A$8:$P$57,12,FALSE),"")</f>
        <v/>
      </c>
      <c r="P144" s="72" t="str">
        <f>IF(AND('Taarten koppelen'!G51&lt;&gt;"",$Y144&lt;&gt;""),'Taarten koppelen'!G51,"")</f>
        <v/>
      </c>
      <c r="Q144" s="17" t="str">
        <f t="shared" si="4"/>
        <v/>
      </c>
      <c r="R144" s="102" t="str">
        <f>IF($AE144&lt;&gt;"",VLOOKUP($AE144,Afleveradressen!$A$8:$P$57,8,FALSE),"")</f>
        <v/>
      </c>
      <c r="S144" s="105" t="str">
        <f>IF($AE144&lt;&gt;"",VLOOKUP($AE144,Afleveradressen!$A$8:$P$57,14,FALSE),"")</f>
        <v/>
      </c>
      <c r="T144" s="103" t="str">
        <f>IF(S144&lt;&gt;"",VLOOKUP($S144,stamgegevens!$B$5:$E$15,3,FALSE),"")</f>
        <v/>
      </c>
      <c r="U144" s="103" t="str">
        <f>IF(T144&lt;&gt;"",VLOOKUP($S144,stamgegevens!$B$5:$E$15,4,FALSE),"")</f>
        <v/>
      </c>
      <c r="V144" s="17"/>
      <c r="W144" s="17"/>
      <c r="X144" s="17" t="str">
        <f>IF(Y144="","",VLOOKUP(Y144,stamgegevens!$C$23:$H$52,6,FALSE))</f>
        <v/>
      </c>
      <c r="Y144" s="104" t="str">
        <f>IF('Taarten koppelen'!$L51&lt;&gt;"",'Taarten koppelen'!$L$4,"")</f>
        <v/>
      </c>
      <c r="Z144" s="17" t="str">
        <f>IF('Taarten koppelen'!L51&lt;&gt;"",'Taarten koppelen'!L51,"")</f>
        <v/>
      </c>
      <c r="AE144" s="1" t="str">
        <f t="shared" si="5"/>
        <v/>
      </c>
    </row>
    <row r="145" spans="4:31" x14ac:dyDescent="0.2">
      <c r="D145" s="100" t="str">
        <f>IF($AE145&lt;&gt;"",VLOOKUP($AE145,Afleveradressen!$A$8:$P$57,15,FALSE),"")</f>
        <v/>
      </c>
      <c r="E145" s="17"/>
      <c r="F145" s="17" t="str">
        <f>IF(AE145&lt;&gt;"",Bestelformulier!$F$44,"")</f>
        <v/>
      </c>
      <c r="G145" s="104"/>
      <c r="H145" s="100" t="str">
        <f>IF($AE145&lt;&gt;"",VLOOKUP($AE145,Afleveradressen!$A$8:$P$57,4,FALSE),"")</f>
        <v/>
      </c>
      <c r="I145" s="101" t="str">
        <f>IF($AE145&lt;&gt;"",VLOOKUP($AE145,Afleveradressen!$A$8:$P$57,5,FALSE),"")</f>
        <v/>
      </c>
      <c r="J145" s="101" t="str">
        <f>IF($AE145&lt;&gt;"",VLOOKUP($AE145,Afleveradressen!$A$8:$P$57,6,FALSE),"")</f>
        <v/>
      </c>
      <c r="K145" s="102" t="str">
        <f>IF($AE145&lt;&gt;"",VLOOKUP($AE145,Afleveradressen!$A$8:$P$57,7,FALSE),"")</f>
        <v/>
      </c>
      <c r="L145" s="72" t="str">
        <f>IF(AND('Taarten koppelen'!E52&lt;&gt;"",$Y145&lt;&gt;""),'Taarten koppelen'!E52,"")</f>
        <v/>
      </c>
      <c r="M145" s="72" t="str">
        <f>IF(AND('Taarten koppelen'!F52&lt;&gt;"",$Y145&lt;&gt;""),'Taarten koppelen'!F52,"")</f>
        <v/>
      </c>
      <c r="N145" s="72" t="str">
        <f>IF($AE145&lt;&gt;"",VLOOKUP($AE145,Afleveradressen!$A$8:$P$57,11,FALSE),"")</f>
        <v/>
      </c>
      <c r="O145" s="101" t="str">
        <f>IF($AE145&lt;&gt;"",VLOOKUP($AE145,Afleveradressen!$A$8:$P$57,12,FALSE),"")</f>
        <v/>
      </c>
      <c r="P145" s="72" t="str">
        <f>IF(AND('Taarten koppelen'!G52&lt;&gt;"",$Y145&lt;&gt;""),'Taarten koppelen'!G52,"")</f>
        <v/>
      </c>
      <c r="Q145" s="17" t="str">
        <f t="shared" si="4"/>
        <v/>
      </c>
      <c r="R145" s="102" t="str">
        <f>IF($AE145&lt;&gt;"",VLOOKUP($AE145,Afleveradressen!$A$8:$P$57,8,FALSE),"")</f>
        <v/>
      </c>
      <c r="S145" s="105" t="str">
        <f>IF($AE145&lt;&gt;"",VLOOKUP($AE145,Afleveradressen!$A$8:$P$57,14,FALSE),"")</f>
        <v/>
      </c>
      <c r="T145" s="103" t="str">
        <f>IF(S145&lt;&gt;"",VLOOKUP($S145,stamgegevens!$B$5:$E$15,3,FALSE),"")</f>
        <v/>
      </c>
      <c r="U145" s="103" t="str">
        <f>IF(T145&lt;&gt;"",VLOOKUP($S145,stamgegevens!$B$5:$E$15,4,FALSE),"")</f>
        <v/>
      </c>
      <c r="V145" s="17"/>
      <c r="W145" s="17"/>
      <c r="X145" s="17" t="str">
        <f>IF(Y145="","",VLOOKUP(Y145,stamgegevens!$C$23:$H$52,6,FALSE))</f>
        <v/>
      </c>
      <c r="Y145" s="104" t="str">
        <f>IF('Taarten koppelen'!$L52&lt;&gt;"",'Taarten koppelen'!$L$4,"")</f>
        <v/>
      </c>
      <c r="Z145" s="17" t="str">
        <f>IF('Taarten koppelen'!L52&lt;&gt;"",'Taarten koppelen'!L52,"")</f>
        <v/>
      </c>
      <c r="AE145" s="1" t="str">
        <f t="shared" si="5"/>
        <v/>
      </c>
    </row>
    <row r="146" spans="4:31" x14ac:dyDescent="0.2">
      <c r="D146" s="100" t="str">
        <f>IF($AE146&lt;&gt;"",VLOOKUP($AE146,Afleveradressen!$A$8:$P$57,15,FALSE),"")</f>
        <v/>
      </c>
      <c r="E146" s="17"/>
      <c r="F146" s="17" t="str">
        <f>IF(AE146&lt;&gt;"",Bestelformulier!$F$44,"")</f>
        <v/>
      </c>
      <c r="G146" s="104"/>
      <c r="H146" s="100" t="str">
        <f>IF($AE146&lt;&gt;"",VLOOKUP($AE146,Afleveradressen!$A$8:$P$57,4,FALSE),"")</f>
        <v/>
      </c>
      <c r="I146" s="101" t="str">
        <f>IF($AE146&lt;&gt;"",VLOOKUP($AE146,Afleveradressen!$A$8:$P$57,5,FALSE),"")</f>
        <v/>
      </c>
      <c r="J146" s="101" t="str">
        <f>IF($AE146&lt;&gt;"",VLOOKUP($AE146,Afleveradressen!$A$8:$P$57,6,FALSE),"")</f>
        <v/>
      </c>
      <c r="K146" s="102" t="str">
        <f>IF($AE146&lt;&gt;"",VLOOKUP($AE146,Afleveradressen!$A$8:$P$57,7,FALSE),"")</f>
        <v/>
      </c>
      <c r="L146" s="72" t="str">
        <f>IF(AND('Taarten koppelen'!E53&lt;&gt;"",$Y146&lt;&gt;""),'Taarten koppelen'!E53,"")</f>
        <v/>
      </c>
      <c r="M146" s="72" t="str">
        <f>IF(AND('Taarten koppelen'!F53&lt;&gt;"",$Y146&lt;&gt;""),'Taarten koppelen'!F53,"")</f>
        <v/>
      </c>
      <c r="N146" s="72" t="str">
        <f>IF($AE146&lt;&gt;"",VLOOKUP($AE146,Afleveradressen!$A$8:$P$57,11,FALSE),"")</f>
        <v/>
      </c>
      <c r="O146" s="101" t="str">
        <f>IF($AE146&lt;&gt;"",VLOOKUP($AE146,Afleveradressen!$A$8:$P$57,12,FALSE),"")</f>
        <v/>
      </c>
      <c r="P146" s="72" t="str">
        <f>IF(AND('Taarten koppelen'!G53&lt;&gt;"",$Y146&lt;&gt;""),'Taarten koppelen'!G53,"")</f>
        <v/>
      </c>
      <c r="Q146" s="17" t="str">
        <f t="shared" si="4"/>
        <v/>
      </c>
      <c r="R146" s="102" t="str">
        <f>IF($AE146&lt;&gt;"",VLOOKUP($AE146,Afleveradressen!$A$8:$P$57,8,FALSE),"")</f>
        <v/>
      </c>
      <c r="S146" s="105" t="str">
        <f>IF($AE146&lt;&gt;"",VLOOKUP($AE146,Afleveradressen!$A$8:$P$57,14,FALSE),"")</f>
        <v/>
      </c>
      <c r="T146" s="103" t="str">
        <f>IF(S146&lt;&gt;"",VLOOKUP($S146,stamgegevens!$B$5:$E$15,3,FALSE),"")</f>
        <v/>
      </c>
      <c r="U146" s="103" t="str">
        <f>IF(T146&lt;&gt;"",VLOOKUP($S146,stamgegevens!$B$5:$E$15,4,FALSE),"")</f>
        <v/>
      </c>
      <c r="V146" s="17"/>
      <c r="W146" s="17"/>
      <c r="X146" s="17" t="str">
        <f>IF(Y146="","",VLOOKUP(Y146,stamgegevens!$C$23:$H$52,6,FALSE))</f>
        <v/>
      </c>
      <c r="Y146" s="104" t="str">
        <f>IF('Taarten koppelen'!$L53&lt;&gt;"",'Taarten koppelen'!$L$4,"")</f>
        <v/>
      </c>
      <c r="Z146" s="17" t="str">
        <f>IF('Taarten koppelen'!L53&lt;&gt;"",'Taarten koppelen'!L53,"")</f>
        <v/>
      </c>
      <c r="AE146" s="1" t="str">
        <f t="shared" si="5"/>
        <v/>
      </c>
    </row>
    <row r="147" spans="4:31" x14ac:dyDescent="0.2">
      <c r="D147" s="100" t="str">
        <f>IF($AE147&lt;&gt;"",VLOOKUP($AE147,Afleveradressen!$A$8:$P$57,15,FALSE),"")</f>
        <v/>
      </c>
      <c r="E147" s="17"/>
      <c r="F147" s="17" t="str">
        <f>IF(AE147&lt;&gt;"",Bestelformulier!$F$44,"")</f>
        <v/>
      </c>
      <c r="G147" s="104"/>
      <c r="H147" s="100" t="str">
        <f>IF($AE147&lt;&gt;"",VLOOKUP($AE147,Afleveradressen!$A$8:$P$57,4,FALSE),"")</f>
        <v/>
      </c>
      <c r="I147" s="101" t="str">
        <f>IF($AE147&lt;&gt;"",VLOOKUP($AE147,Afleveradressen!$A$8:$P$57,5,FALSE),"")</f>
        <v/>
      </c>
      <c r="J147" s="101" t="str">
        <f>IF($AE147&lt;&gt;"",VLOOKUP($AE147,Afleveradressen!$A$8:$P$57,6,FALSE),"")</f>
        <v/>
      </c>
      <c r="K147" s="102" t="str">
        <f>IF($AE147&lt;&gt;"",VLOOKUP($AE147,Afleveradressen!$A$8:$P$57,7,FALSE),"")</f>
        <v/>
      </c>
      <c r="L147" s="72" t="str">
        <f>IF(AND('Taarten koppelen'!E54&lt;&gt;"",$Y147&lt;&gt;""),'Taarten koppelen'!E54,"")</f>
        <v/>
      </c>
      <c r="M147" s="72" t="str">
        <f>IF(AND('Taarten koppelen'!F54&lt;&gt;"",$Y147&lt;&gt;""),'Taarten koppelen'!F54,"")</f>
        <v/>
      </c>
      <c r="N147" s="72" t="str">
        <f>IF($AE147&lt;&gt;"",VLOOKUP($AE147,Afleveradressen!$A$8:$P$57,11,FALSE),"")</f>
        <v/>
      </c>
      <c r="O147" s="101" t="str">
        <f>IF($AE147&lt;&gt;"",VLOOKUP($AE147,Afleveradressen!$A$8:$P$57,12,FALSE),"")</f>
        <v/>
      </c>
      <c r="P147" s="72" t="str">
        <f>IF(AND('Taarten koppelen'!G54&lt;&gt;"",$Y147&lt;&gt;""),'Taarten koppelen'!G54,"")</f>
        <v/>
      </c>
      <c r="Q147" s="17" t="str">
        <f t="shared" si="4"/>
        <v/>
      </c>
      <c r="R147" s="102" t="str">
        <f>IF($AE147&lt;&gt;"",VLOOKUP($AE147,Afleveradressen!$A$8:$P$57,8,FALSE),"")</f>
        <v/>
      </c>
      <c r="S147" s="105" t="str">
        <f>IF($AE147&lt;&gt;"",VLOOKUP($AE147,Afleveradressen!$A$8:$P$57,14,FALSE),"")</f>
        <v/>
      </c>
      <c r="T147" s="103" t="str">
        <f>IF(S147&lt;&gt;"",VLOOKUP($S147,stamgegevens!$B$5:$E$15,3,FALSE),"")</f>
        <v/>
      </c>
      <c r="U147" s="103" t="str">
        <f>IF(T147&lt;&gt;"",VLOOKUP($S147,stamgegevens!$B$5:$E$15,4,FALSE),"")</f>
        <v/>
      </c>
      <c r="V147" s="17"/>
      <c r="W147" s="17"/>
      <c r="X147" s="17" t="str">
        <f>IF(Y147="","",VLOOKUP(Y147,stamgegevens!$C$23:$H$52,6,FALSE))</f>
        <v/>
      </c>
      <c r="Y147" s="104" t="str">
        <f>IF('Taarten koppelen'!$L54&lt;&gt;"",'Taarten koppelen'!$L$4,"")</f>
        <v/>
      </c>
      <c r="Z147" s="17" t="str">
        <f>IF('Taarten koppelen'!L54&lt;&gt;"",'Taarten koppelen'!L54,"")</f>
        <v/>
      </c>
      <c r="AE147" s="1" t="str">
        <f t="shared" si="5"/>
        <v/>
      </c>
    </row>
    <row r="148" spans="4:31" x14ac:dyDescent="0.2">
      <c r="D148" s="100" t="str">
        <f>IF($AE148&lt;&gt;"",VLOOKUP($AE148,Afleveradressen!$A$8:$P$57,15,FALSE),"")</f>
        <v/>
      </c>
      <c r="E148" s="17"/>
      <c r="F148" s="17" t="str">
        <f>IF(AE148&lt;&gt;"",Bestelformulier!$F$44,"")</f>
        <v/>
      </c>
      <c r="G148" s="104"/>
      <c r="H148" s="100" t="str">
        <f>IF($AE148&lt;&gt;"",VLOOKUP($AE148,Afleveradressen!$A$8:$P$57,4,FALSE),"")</f>
        <v/>
      </c>
      <c r="I148" s="101" t="str">
        <f>IF($AE148&lt;&gt;"",VLOOKUP($AE148,Afleveradressen!$A$8:$P$57,5,FALSE),"")</f>
        <v/>
      </c>
      <c r="J148" s="101" t="str">
        <f>IF($AE148&lt;&gt;"",VLOOKUP($AE148,Afleveradressen!$A$8:$P$57,6,FALSE),"")</f>
        <v/>
      </c>
      <c r="K148" s="102" t="str">
        <f>IF($AE148&lt;&gt;"",VLOOKUP($AE148,Afleveradressen!$A$8:$P$57,7,FALSE),"")</f>
        <v/>
      </c>
      <c r="L148" s="72" t="str">
        <f>IF(AND('Taarten koppelen'!E55&lt;&gt;"",$Y148&lt;&gt;""),'Taarten koppelen'!E55,"")</f>
        <v/>
      </c>
      <c r="M148" s="72" t="str">
        <f>IF(AND('Taarten koppelen'!F55&lt;&gt;"",$Y148&lt;&gt;""),'Taarten koppelen'!F55,"")</f>
        <v/>
      </c>
      <c r="N148" s="72" t="str">
        <f>IF($AE148&lt;&gt;"",VLOOKUP($AE148,Afleveradressen!$A$8:$P$57,11,FALSE),"")</f>
        <v/>
      </c>
      <c r="O148" s="101" t="str">
        <f>IF($AE148&lt;&gt;"",VLOOKUP($AE148,Afleveradressen!$A$8:$P$57,12,FALSE),"")</f>
        <v/>
      </c>
      <c r="P148" s="72" t="str">
        <f>IF(AND('Taarten koppelen'!G55&lt;&gt;"",$Y148&lt;&gt;""),'Taarten koppelen'!G55,"")</f>
        <v/>
      </c>
      <c r="Q148" s="17" t="str">
        <f t="shared" si="4"/>
        <v/>
      </c>
      <c r="R148" s="102" t="str">
        <f>IF($AE148&lt;&gt;"",VLOOKUP($AE148,Afleveradressen!$A$8:$P$57,8,FALSE),"")</f>
        <v/>
      </c>
      <c r="S148" s="105" t="str">
        <f>IF($AE148&lt;&gt;"",VLOOKUP($AE148,Afleveradressen!$A$8:$P$57,14,FALSE),"")</f>
        <v/>
      </c>
      <c r="T148" s="103" t="str">
        <f>IF(S148&lt;&gt;"",VLOOKUP($S148,stamgegevens!$B$5:$E$15,3,FALSE),"")</f>
        <v/>
      </c>
      <c r="U148" s="103" t="str">
        <f>IF(T148&lt;&gt;"",VLOOKUP($S148,stamgegevens!$B$5:$E$15,4,FALSE),"")</f>
        <v/>
      </c>
      <c r="V148" s="17"/>
      <c r="W148" s="17"/>
      <c r="X148" s="17" t="str">
        <f>IF(Y148="","",VLOOKUP(Y148,stamgegevens!$C$23:$H$52,6,FALSE))</f>
        <v/>
      </c>
      <c r="Y148" s="104" t="str">
        <f>IF('Taarten koppelen'!$L55&lt;&gt;"",'Taarten koppelen'!$L$4,"")</f>
        <v/>
      </c>
      <c r="Z148" s="17" t="str">
        <f>IF('Taarten koppelen'!L55&lt;&gt;"",'Taarten koppelen'!L55,"")</f>
        <v/>
      </c>
      <c r="AE148" s="1" t="str">
        <f t="shared" si="5"/>
        <v/>
      </c>
    </row>
    <row r="149" spans="4:31" x14ac:dyDescent="0.2">
      <c r="D149" s="100" t="str">
        <f>IF($AE149&lt;&gt;"",VLOOKUP($AE149,Afleveradressen!$A$8:$P$57,15,FALSE),"")</f>
        <v/>
      </c>
      <c r="E149" s="17"/>
      <c r="F149" s="17" t="str">
        <f>IF(AE149&lt;&gt;"",Bestelformulier!$F$44,"")</f>
        <v/>
      </c>
      <c r="G149" s="104"/>
      <c r="H149" s="100" t="str">
        <f>IF($AE149&lt;&gt;"",VLOOKUP($AE149,Afleveradressen!$A$8:$P$57,4,FALSE),"")</f>
        <v/>
      </c>
      <c r="I149" s="101" t="str">
        <f>IF($AE149&lt;&gt;"",VLOOKUP($AE149,Afleveradressen!$A$8:$P$57,5,FALSE),"")</f>
        <v/>
      </c>
      <c r="J149" s="101" t="str">
        <f>IF($AE149&lt;&gt;"",VLOOKUP($AE149,Afleveradressen!$A$8:$P$57,6,FALSE),"")</f>
        <v/>
      </c>
      <c r="K149" s="102" t="str">
        <f>IF($AE149&lt;&gt;"",VLOOKUP($AE149,Afleveradressen!$A$8:$P$57,7,FALSE),"")</f>
        <v/>
      </c>
      <c r="L149" s="72" t="str">
        <f>IF(AND('Taarten koppelen'!E56&lt;&gt;"",$Y149&lt;&gt;""),'Taarten koppelen'!E56,"")</f>
        <v/>
      </c>
      <c r="M149" s="72" t="str">
        <f>IF(AND('Taarten koppelen'!F56&lt;&gt;"",$Y149&lt;&gt;""),'Taarten koppelen'!F56,"")</f>
        <v/>
      </c>
      <c r="N149" s="72" t="str">
        <f>IF($AE149&lt;&gt;"",VLOOKUP($AE149,Afleveradressen!$A$8:$P$57,11,FALSE),"")</f>
        <v/>
      </c>
      <c r="O149" s="101" t="str">
        <f>IF($AE149&lt;&gt;"",VLOOKUP($AE149,Afleveradressen!$A$8:$P$57,12,FALSE),"")</f>
        <v/>
      </c>
      <c r="P149" s="72" t="str">
        <f>IF(AND('Taarten koppelen'!G56&lt;&gt;"",$Y149&lt;&gt;""),'Taarten koppelen'!G56,"")</f>
        <v/>
      </c>
      <c r="Q149" s="17" t="str">
        <f t="shared" si="4"/>
        <v/>
      </c>
      <c r="R149" s="102" t="str">
        <f>IF($AE149&lt;&gt;"",VLOOKUP($AE149,Afleveradressen!$A$8:$P$57,8,FALSE),"")</f>
        <v/>
      </c>
      <c r="S149" s="105" t="str">
        <f>IF($AE149&lt;&gt;"",VLOOKUP($AE149,Afleveradressen!$A$8:$P$57,14,FALSE),"")</f>
        <v/>
      </c>
      <c r="T149" s="103" t="str">
        <f>IF(S149&lt;&gt;"",VLOOKUP($S149,stamgegevens!$B$5:$E$15,3,FALSE),"")</f>
        <v/>
      </c>
      <c r="U149" s="103" t="str">
        <f>IF(T149&lt;&gt;"",VLOOKUP($S149,stamgegevens!$B$5:$E$15,4,FALSE),"")</f>
        <v/>
      </c>
      <c r="V149" s="17"/>
      <c r="W149" s="17"/>
      <c r="X149" s="17" t="str">
        <f>IF(Y149="","",VLOOKUP(Y149,stamgegevens!$C$23:$H$52,6,FALSE))</f>
        <v/>
      </c>
      <c r="Y149" s="104" t="str">
        <f>IF('Taarten koppelen'!$L56&lt;&gt;"",'Taarten koppelen'!$L$4,"")</f>
        <v/>
      </c>
      <c r="Z149" s="17" t="str">
        <f>IF('Taarten koppelen'!L56&lt;&gt;"",'Taarten koppelen'!L56,"")</f>
        <v/>
      </c>
      <c r="AE149" s="1" t="str">
        <f t="shared" si="5"/>
        <v/>
      </c>
    </row>
    <row r="150" spans="4:31" x14ac:dyDescent="0.2">
      <c r="D150" s="100" t="str">
        <f>IF($AE150&lt;&gt;"",VLOOKUP($AE150,Afleveradressen!$A$8:$P$57,15,FALSE),"")</f>
        <v/>
      </c>
      <c r="E150" s="17"/>
      <c r="F150" s="17" t="str">
        <f>IF(AE150&lt;&gt;"",Bestelformulier!$F$44,"")</f>
        <v/>
      </c>
      <c r="G150" s="104"/>
      <c r="H150" s="100" t="str">
        <f>IF($AE150&lt;&gt;"",VLOOKUP($AE150,Afleveradressen!$A$8:$P$57,4,FALSE),"")</f>
        <v/>
      </c>
      <c r="I150" s="101" t="str">
        <f>IF($AE150&lt;&gt;"",VLOOKUP($AE150,Afleveradressen!$A$8:$P$57,5,FALSE),"")</f>
        <v/>
      </c>
      <c r="J150" s="101" t="str">
        <f>IF($AE150&lt;&gt;"",VLOOKUP($AE150,Afleveradressen!$A$8:$P$57,6,FALSE),"")</f>
        <v/>
      </c>
      <c r="K150" s="102" t="str">
        <f>IF($AE150&lt;&gt;"",VLOOKUP($AE150,Afleveradressen!$A$8:$P$57,7,FALSE),"")</f>
        <v/>
      </c>
      <c r="L150" s="72" t="str">
        <f>IF(AND('Taarten koppelen'!E57&lt;&gt;"",$Y150&lt;&gt;""),'Taarten koppelen'!E57,"")</f>
        <v/>
      </c>
      <c r="M150" s="72" t="str">
        <f>IF(AND('Taarten koppelen'!F57&lt;&gt;"",$Y150&lt;&gt;""),'Taarten koppelen'!F57,"")</f>
        <v/>
      </c>
      <c r="N150" s="72" t="str">
        <f>IF($AE150&lt;&gt;"",VLOOKUP($AE150,Afleveradressen!$A$8:$P$57,11,FALSE),"")</f>
        <v/>
      </c>
      <c r="O150" s="101" t="str">
        <f>IF($AE150&lt;&gt;"",VLOOKUP($AE150,Afleveradressen!$A$8:$P$57,12,FALSE),"")</f>
        <v/>
      </c>
      <c r="P150" s="72" t="str">
        <f>IF(AND('Taarten koppelen'!G57&lt;&gt;"",$Y150&lt;&gt;""),'Taarten koppelen'!G57,"")</f>
        <v/>
      </c>
      <c r="Q150" s="17" t="str">
        <f t="shared" si="4"/>
        <v/>
      </c>
      <c r="R150" s="102" t="str">
        <f>IF($AE150&lt;&gt;"",VLOOKUP($AE150,Afleveradressen!$A$8:$P$57,8,FALSE),"")</f>
        <v/>
      </c>
      <c r="S150" s="105" t="str">
        <f>IF($AE150&lt;&gt;"",VLOOKUP($AE150,Afleveradressen!$A$8:$P$57,14,FALSE),"")</f>
        <v/>
      </c>
      <c r="T150" s="103" t="str">
        <f>IF(S150&lt;&gt;"",VLOOKUP($S150,stamgegevens!$B$5:$E$15,3,FALSE),"")</f>
        <v/>
      </c>
      <c r="U150" s="103" t="str">
        <f>IF(T150&lt;&gt;"",VLOOKUP($S150,stamgegevens!$B$5:$E$15,4,FALSE),"")</f>
        <v/>
      </c>
      <c r="V150" s="17"/>
      <c r="W150" s="17"/>
      <c r="X150" s="17" t="str">
        <f>IF(Y150="","",VLOOKUP(Y150,stamgegevens!$C$23:$H$52,6,FALSE))</f>
        <v/>
      </c>
      <c r="Y150" s="104" t="str">
        <f>IF('Taarten koppelen'!$L57&lt;&gt;"",'Taarten koppelen'!$L$4,"")</f>
        <v/>
      </c>
      <c r="Z150" s="17" t="str">
        <f>IF('Taarten koppelen'!L57&lt;&gt;"",'Taarten koppelen'!L57,"")</f>
        <v/>
      </c>
      <c r="AE150" s="1" t="str">
        <f t="shared" si="5"/>
        <v/>
      </c>
    </row>
    <row r="151" spans="4:31" x14ac:dyDescent="0.2">
      <c r="D151" s="100" t="str">
        <f>IF($AE151&lt;&gt;"",VLOOKUP($AE151,Afleveradressen!$A$8:$P$57,15,FALSE),"")</f>
        <v/>
      </c>
      <c r="E151" s="17"/>
      <c r="F151" s="17" t="str">
        <f>IF(AE151&lt;&gt;"",Bestelformulier!$F$44,"")</f>
        <v/>
      </c>
      <c r="G151" s="104"/>
      <c r="H151" s="100" t="str">
        <f>IF($AE151&lt;&gt;"",VLOOKUP($AE151,Afleveradressen!$A$8:$P$57,4,FALSE),"")</f>
        <v/>
      </c>
      <c r="I151" s="101" t="str">
        <f>IF($AE151&lt;&gt;"",VLOOKUP($AE151,Afleveradressen!$A$8:$P$57,5,FALSE),"")</f>
        <v/>
      </c>
      <c r="J151" s="101" t="str">
        <f>IF($AE151&lt;&gt;"",VLOOKUP($AE151,Afleveradressen!$A$8:$P$57,6,FALSE),"")</f>
        <v/>
      </c>
      <c r="K151" s="102" t="str">
        <f>IF($AE151&lt;&gt;"",VLOOKUP($AE151,Afleveradressen!$A$8:$P$57,7,FALSE),"")</f>
        <v/>
      </c>
      <c r="L151" s="72" t="str">
        <f>IF(AND('Taarten koppelen'!E58&lt;&gt;"",$Y151&lt;&gt;""),'Taarten koppelen'!E58,"")</f>
        <v/>
      </c>
      <c r="M151" s="72" t="str">
        <f>IF(AND('Taarten koppelen'!F58&lt;&gt;"",$Y151&lt;&gt;""),'Taarten koppelen'!F58,"")</f>
        <v/>
      </c>
      <c r="N151" s="72" t="str">
        <f>IF($AE151&lt;&gt;"",VLOOKUP($AE151,Afleveradressen!$A$8:$P$57,11,FALSE),"")</f>
        <v/>
      </c>
      <c r="O151" s="101" t="str">
        <f>IF($AE151&lt;&gt;"",VLOOKUP($AE151,Afleveradressen!$A$8:$P$57,12,FALSE),"")</f>
        <v/>
      </c>
      <c r="P151" s="72" t="str">
        <f>IF(AND('Taarten koppelen'!G58&lt;&gt;"",$Y151&lt;&gt;""),'Taarten koppelen'!G58,"")</f>
        <v/>
      </c>
      <c r="Q151" s="17" t="str">
        <f t="shared" si="4"/>
        <v/>
      </c>
      <c r="R151" s="102" t="str">
        <f>IF($AE151&lt;&gt;"",VLOOKUP($AE151,Afleveradressen!$A$8:$P$57,8,FALSE),"")</f>
        <v/>
      </c>
      <c r="S151" s="105" t="str">
        <f>IF($AE151&lt;&gt;"",VLOOKUP($AE151,Afleveradressen!$A$8:$P$57,14,FALSE),"")</f>
        <v/>
      </c>
      <c r="T151" s="103" t="str">
        <f>IF(S151&lt;&gt;"",VLOOKUP($S151,stamgegevens!$B$5:$E$15,3,FALSE),"")</f>
        <v/>
      </c>
      <c r="U151" s="103" t="str">
        <f>IF(T151&lt;&gt;"",VLOOKUP($S151,stamgegevens!$B$5:$E$15,4,FALSE),"")</f>
        <v/>
      </c>
      <c r="V151" s="17"/>
      <c r="W151" s="17"/>
      <c r="X151" s="17" t="str">
        <f>IF(Y151="","",VLOOKUP(Y151,stamgegevens!$C$23:$H$52,6,FALSE))</f>
        <v/>
      </c>
      <c r="Y151" s="104" t="str">
        <f>IF('Taarten koppelen'!$L58&lt;&gt;"",'Taarten koppelen'!$L$4,"")</f>
        <v/>
      </c>
      <c r="Z151" s="17" t="str">
        <f>IF('Taarten koppelen'!L58&lt;&gt;"",'Taarten koppelen'!L58,"")</f>
        <v/>
      </c>
      <c r="AE151" s="1" t="str">
        <f t="shared" si="5"/>
        <v/>
      </c>
    </row>
    <row r="152" spans="4:31" x14ac:dyDescent="0.2">
      <c r="D152" s="100" t="str">
        <f>IF($AE152&lt;&gt;"",VLOOKUP($AE152,Afleveradressen!$A$8:$P$57,15,FALSE),"")</f>
        <v/>
      </c>
      <c r="E152" s="17"/>
      <c r="F152" s="17" t="str">
        <f>IF(AE152&lt;&gt;"",Bestelformulier!$F$44,"")</f>
        <v/>
      </c>
      <c r="G152" s="104"/>
      <c r="H152" s="100" t="str">
        <f>IF($AE152&lt;&gt;"",VLOOKUP($AE152,Afleveradressen!$A$8:$P$57,4,FALSE),"")</f>
        <v/>
      </c>
      <c r="I152" s="101" t="str">
        <f>IF($AE152&lt;&gt;"",VLOOKUP($AE152,Afleveradressen!$A$8:$P$57,5,FALSE),"")</f>
        <v/>
      </c>
      <c r="J152" s="101" t="str">
        <f>IF($AE152&lt;&gt;"",VLOOKUP($AE152,Afleveradressen!$A$8:$P$57,6,FALSE),"")</f>
        <v/>
      </c>
      <c r="K152" s="102" t="str">
        <f>IF($AE152&lt;&gt;"",VLOOKUP($AE152,Afleveradressen!$A$8:$P$57,7,FALSE),"")</f>
        <v/>
      </c>
      <c r="L152" s="72" t="str">
        <f>IF(AND('Taarten koppelen'!E59&lt;&gt;"",$Y152&lt;&gt;""),'Taarten koppelen'!E59,"")</f>
        <v/>
      </c>
      <c r="M152" s="72" t="str">
        <f>IF(AND('Taarten koppelen'!F59&lt;&gt;"",$Y152&lt;&gt;""),'Taarten koppelen'!F59,"")</f>
        <v/>
      </c>
      <c r="N152" s="72" t="str">
        <f>IF($AE152&lt;&gt;"",VLOOKUP($AE152,Afleveradressen!$A$8:$P$57,11,FALSE),"")</f>
        <v/>
      </c>
      <c r="O152" s="101" t="str">
        <f>IF($AE152&lt;&gt;"",VLOOKUP($AE152,Afleveradressen!$A$8:$P$57,12,FALSE),"")</f>
        <v/>
      </c>
      <c r="P152" s="72" t="str">
        <f>IF(AND('Taarten koppelen'!G59&lt;&gt;"",$Y152&lt;&gt;""),'Taarten koppelen'!G59,"")</f>
        <v/>
      </c>
      <c r="Q152" s="17" t="str">
        <f t="shared" si="4"/>
        <v/>
      </c>
      <c r="R152" s="102" t="str">
        <f>IF($AE152&lt;&gt;"",VLOOKUP($AE152,Afleveradressen!$A$8:$P$57,8,FALSE),"")</f>
        <v/>
      </c>
      <c r="S152" s="105" t="str">
        <f>IF($AE152&lt;&gt;"",VLOOKUP($AE152,Afleveradressen!$A$8:$P$57,14,FALSE),"")</f>
        <v/>
      </c>
      <c r="T152" s="103" t="str">
        <f>IF(S152&lt;&gt;"",VLOOKUP($S152,stamgegevens!$B$5:$E$15,3,FALSE),"")</f>
        <v/>
      </c>
      <c r="U152" s="103" t="str">
        <f>IF(T152&lt;&gt;"",VLOOKUP($S152,stamgegevens!$B$5:$E$15,4,FALSE),"")</f>
        <v/>
      </c>
      <c r="V152" s="17"/>
      <c r="W152" s="17"/>
      <c r="X152" s="17" t="str">
        <f>IF(Y152="","",VLOOKUP(Y152,stamgegevens!$C$23:$H$52,6,FALSE))</f>
        <v/>
      </c>
      <c r="Y152" s="104" t="str">
        <f>IF('Taarten koppelen'!$L59&lt;&gt;"",'Taarten koppelen'!$L$4,"")</f>
        <v/>
      </c>
      <c r="Z152" s="17" t="str">
        <f>IF('Taarten koppelen'!L59&lt;&gt;"",'Taarten koppelen'!L59,"")</f>
        <v/>
      </c>
      <c r="AE152" s="1" t="str">
        <f t="shared" si="5"/>
        <v/>
      </c>
    </row>
    <row r="153" spans="4:31" x14ac:dyDescent="0.2">
      <c r="D153" s="100" t="str">
        <f>IF($AE153&lt;&gt;"",VLOOKUP($AE153,Afleveradressen!$A$8:$P$57,15,FALSE),"")</f>
        <v/>
      </c>
      <c r="E153" s="17"/>
      <c r="F153" s="17" t="str">
        <f>IF(AE153&lt;&gt;"",Bestelformulier!$F$44,"")</f>
        <v/>
      </c>
      <c r="G153" s="104"/>
      <c r="H153" s="100" t="str">
        <f>IF($AE153&lt;&gt;"",VLOOKUP($AE153,Afleveradressen!$A$8:$P$57,4,FALSE),"")</f>
        <v/>
      </c>
      <c r="I153" s="101" t="str">
        <f>IF($AE153&lt;&gt;"",VLOOKUP($AE153,Afleveradressen!$A$8:$P$57,5,FALSE),"")</f>
        <v/>
      </c>
      <c r="J153" s="101" t="str">
        <f>IF($AE153&lt;&gt;"",VLOOKUP($AE153,Afleveradressen!$A$8:$P$57,6,FALSE),"")</f>
        <v/>
      </c>
      <c r="K153" s="102" t="str">
        <f>IF($AE153&lt;&gt;"",VLOOKUP($AE153,Afleveradressen!$A$8:$P$57,7,FALSE),"")</f>
        <v/>
      </c>
      <c r="L153" s="72" t="str">
        <f>IF(AND('Taarten koppelen'!E60&lt;&gt;"",$Y153&lt;&gt;""),'Taarten koppelen'!E60,"")</f>
        <v/>
      </c>
      <c r="M153" s="72" t="str">
        <f>IF(AND('Taarten koppelen'!F60&lt;&gt;"",$Y153&lt;&gt;""),'Taarten koppelen'!F60,"")</f>
        <v/>
      </c>
      <c r="N153" s="72" t="str">
        <f>IF($AE153&lt;&gt;"",VLOOKUP($AE153,Afleveradressen!$A$8:$P$57,11,FALSE),"")</f>
        <v/>
      </c>
      <c r="O153" s="101" t="str">
        <f>IF($AE153&lt;&gt;"",VLOOKUP($AE153,Afleveradressen!$A$8:$P$57,12,FALSE),"")</f>
        <v/>
      </c>
      <c r="P153" s="72" t="str">
        <f>IF(AND('Taarten koppelen'!G60&lt;&gt;"",$Y153&lt;&gt;""),'Taarten koppelen'!G60,"")</f>
        <v/>
      </c>
      <c r="Q153" s="17" t="str">
        <f t="shared" si="4"/>
        <v/>
      </c>
      <c r="R153" s="102" t="str">
        <f>IF($AE153&lt;&gt;"",VLOOKUP($AE153,Afleveradressen!$A$8:$P$57,8,FALSE),"")</f>
        <v/>
      </c>
      <c r="S153" s="105" t="str">
        <f>IF($AE153&lt;&gt;"",VLOOKUP($AE153,Afleveradressen!$A$8:$P$57,14,FALSE),"")</f>
        <v/>
      </c>
      <c r="T153" s="103" t="str">
        <f>IF(S153&lt;&gt;"",VLOOKUP($S153,stamgegevens!$B$5:$E$15,3,FALSE),"")</f>
        <v/>
      </c>
      <c r="U153" s="103" t="str">
        <f>IF(T153&lt;&gt;"",VLOOKUP($S153,stamgegevens!$B$5:$E$15,4,FALSE),"")</f>
        <v/>
      </c>
      <c r="V153" s="17"/>
      <c r="W153" s="17"/>
      <c r="X153" s="17" t="str">
        <f>IF(Y153="","",VLOOKUP(Y153,stamgegevens!$C$23:$H$52,6,FALSE))</f>
        <v/>
      </c>
      <c r="Y153" s="104" t="str">
        <f>IF('Taarten koppelen'!$L60&lt;&gt;"",'Taarten koppelen'!$L$4,"")</f>
        <v/>
      </c>
      <c r="Z153" s="17" t="str">
        <f>IF('Taarten koppelen'!L60&lt;&gt;"",'Taarten koppelen'!L60,"")</f>
        <v/>
      </c>
      <c r="AE153" s="1" t="str">
        <f t="shared" si="5"/>
        <v/>
      </c>
    </row>
    <row r="154" spans="4:31" x14ac:dyDescent="0.2">
      <c r="D154" s="100" t="str">
        <f>IF($AE154&lt;&gt;"",VLOOKUP($AE154,Afleveradressen!$A$8:$P$57,15,FALSE),"")</f>
        <v/>
      </c>
      <c r="E154" s="17"/>
      <c r="F154" s="17" t="str">
        <f>IF(AE154&lt;&gt;"",Bestelformulier!$F$44,"")</f>
        <v/>
      </c>
      <c r="G154" s="104"/>
      <c r="H154" s="100" t="str">
        <f>IF($AE154&lt;&gt;"",VLOOKUP($AE154,Afleveradressen!$A$8:$P$57,4,FALSE),"")</f>
        <v/>
      </c>
      <c r="I154" s="101" t="str">
        <f>IF($AE154&lt;&gt;"",VLOOKUP($AE154,Afleveradressen!$A$8:$P$57,5,FALSE),"")</f>
        <v/>
      </c>
      <c r="J154" s="101" t="str">
        <f>IF($AE154&lt;&gt;"",VLOOKUP($AE154,Afleveradressen!$A$8:$P$57,6,FALSE),"")</f>
        <v/>
      </c>
      <c r="K154" s="102" t="str">
        <f>IF($AE154&lt;&gt;"",VLOOKUP($AE154,Afleveradressen!$A$8:$P$57,7,FALSE),"")</f>
        <v/>
      </c>
      <c r="L154" s="72" t="str">
        <f>IF(AND('Taarten koppelen'!E61&lt;&gt;"",$Y154&lt;&gt;""),'Taarten koppelen'!E61,"")</f>
        <v/>
      </c>
      <c r="M154" s="72" t="str">
        <f>IF(AND('Taarten koppelen'!F61&lt;&gt;"",$Y154&lt;&gt;""),'Taarten koppelen'!F61,"")</f>
        <v/>
      </c>
      <c r="N154" s="72" t="str">
        <f>IF($AE154&lt;&gt;"",VLOOKUP($AE154,Afleveradressen!$A$8:$P$57,11,FALSE),"")</f>
        <v/>
      </c>
      <c r="O154" s="101" t="str">
        <f>IF($AE154&lt;&gt;"",VLOOKUP($AE154,Afleveradressen!$A$8:$P$57,12,FALSE),"")</f>
        <v/>
      </c>
      <c r="P154" s="72" t="str">
        <f>IF(AND('Taarten koppelen'!G61&lt;&gt;"",$Y154&lt;&gt;""),'Taarten koppelen'!G61,"")</f>
        <v/>
      </c>
      <c r="Q154" s="17" t="str">
        <f t="shared" si="4"/>
        <v/>
      </c>
      <c r="R154" s="102" t="str">
        <f>IF($AE154&lt;&gt;"",VLOOKUP($AE154,Afleveradressen!$A$8:$P$57,8,FALSE),"")</f>
        <v/>
      </c>
      <c r="S154" s="105" t="str">
        <f>IF($AE154&lt;&gt;"",VLOOKUP($AE154,Afleveradressen!$A$8:$P$57,14,FALSE),"")</f>
        <v/>
      </c>
      <c r="T154" s="103" t="str">
        <f>IF(S154&lt;&gt;"",VLOOKUP($S154,stamgegevens!$B$5:$E$15,3,FALSE),"")</f>
        <v/>
      </c>
      <c r="U154" s="103" t="str">
        <f>IF(T154&lt;&gt;"",VLOOKUP($S154,stamgegevens!$B$5:$E$15,4,FALSE),"")</f>
        <v/>
      </c>
      <c r="V154" s="17"/>
      <c r="W154" s="17"/>
      <c r="X154" s="17" t="str">
        <f>IF(Y154="","",VLOOKUP(Y154,stamgegevens!$C$23:$H$52,6,FALSE))</f>
        <v/>
      </c>
      <c r="Y154" s="104" t="str">
        <f>IF('Taarten koppelen'!$L61&lt;&gt;"",'Taarten koppelen'!$L$4,"")</f>
        <v/>
      </c>
      <c r="Z154" s="17" t="str">
        <f>IF('Taarten koppelen'!L61&lt;&gt;"",'Taarten koppelen'!L61,"")</f>
        <v/>
      </c>
      <c r="AE154" s="1" t="str">
        <f t="shared" si="5"/>
        <v/>
      </c>
    </row>
    <row r="155" spans="4:31" x14ac:dyDescent="0.2">
      <c r="D155" s="100" t="str">
        <f>IF($AE155&lt;&gt;"",VLOOKUP($AE155,Afleveradressen!$A$8:$P$57,15,FALSE),"")</f>
        <v/>
      </c>
      <c r="E155" s="17"/>
      <c r="F155" s="17" t="str">
        <f>IF(AE155&lt;&gt;"",Bestelformulier!$F$44,"")</f>
        <v/>
      </c>
      <c r="G155" s="104"/>
      <c r="H155" s="100" t="str">
        <f>IF($AE155&lt;&gt;"",VLOOKUP($AE155,Afleveradressen!$A$8:$P$57,4,FALSE),"")</f>
        <v/>
      </c>
      <c r="I155" s="101" t="str">
        <f>IF($AE155&lt;&gt;"",VLOOKUP($AE155,Afleveradressen!$A$8:$P$57,5,FALSE),"")</f>
        <v/>
      </c>
      <c r="J155" s="101" t="str">
        <f>IF($AE155&lt;&gt;"",VLOOKUP($AE155,Afleveradressen!$A$8:$P$57,6,FALSE),"")</f>
        <v/>
      </c>
      <c r="K155" s="102" t="str">
        <f>IF($AE155&lt;&gt;"",VLOOKUP($AE155,Afleveradressen!$A$8:$P$57,7,FALSE),"")</f>
        <v/>
      </c>
      <c r="L155" s="72" t="str">
        <f>IF(AND('Taarten koppelen'!E62&lt;&gt;"",$Y155&lt;&gt;""),'Taarten koppelen'!E62,"")</f>
        <v/>
      </c>
      <c r="M155" s="72" t="str">
        <f>IF(AND('Taarten koppelen'!F62&lt;&gt;"",$Y155&lt;&gt;""),'Taarten koppelen'!F62,"")</f>
        <v/>
      </c>
      <c r="N155" s="72" t="str">
        <f>IF($AE155&lt;&gt;"",VLOOKUP($AE155,Afleveradressen!$A$8:$P$57,11,FALSE),"")</f>
        <v/>
      </c>
      <c r="O155" s="101" t="str">
        <f>IF($AE155&lt;&gt;"",VLOOKUP($AE155,Afleveradressen!$A$8:$P$57,12,FALSE),"")</f>
        <v/>
      </c>
      <c r="P155" s="72" t="str">
        <f>IF(AND('Taarten koppelen'!G62&lt;&gt;"",$Y155&lt;&gt;""),'Taarten koppelen'!G62,"")</f>
        <v/>
      </c>
      <c r="Q155" s="17" t="str">
        <f t="shared" si="4"/>
        <v/>
      </c>
      <c r="R155" s="102" t="str">
        <f>IF($AE155&lt;&gt;"",VLOOKUP($AE155,Afleveradressen!$A$8:$P$57,8,FALSE),"")</f>
        <v/>
      </c>
      <c r="S155" s="105" t="str">
        <f>IF($AE155&lt;&gt;"",VLOOKUP($AE155,Afleveradressen!$A$8:$P$57,14,FALSE),"")</f>
        <v/>
      </c>
      <c r="T155" s="103" t="str">
        <f>IF(S155&lt;&gt;"",VLOOKUP($S155,stamgegevens!$B$5:$E$15,3,FALSE),"")</f>
        <v/>
      </c>
      <c r="U155" s="103" t="str">
        <f>IF(T155&lt;&gt;"",VLOOKUP($S155,stamgegevens!$B$5:$E$15,4,FALSE),"")</f>
        <v/>
      </c>
      <c r="V155" s="17"/>
      <c r="W155" s="17"/>
      <c r="X155" s="17" t="str">
        <f>IF(Y155="","",VLOOKUP(Y155,stamgegevens!$C$23:$H$52,6,FALSE))</f>
        <v/>
      </c>
      <c r="Y155" s="104" t="str">
        <f>IF('Taarten koppelen'!$L62&lt;&gt;"",'Taarten koppelen'!$L$4,"")</f>
        <v/>
      </c>
      <c r="Z155" s="17" t="str">
        <f>IF('Taarten koppelen'!L62&lt;&gt;"",'Taarten koppelen'!L62,"")</f>
        <v/>
      </c>
      <c r="AE155" s="1" t="str">
        <f t="shared" si="5"/>
        <v/>
      </c>
    </row>
    <row r="156" spans="4:31" x14ac:dyDescent="0.2">
      <c r="D156" s="100" t="str">
        <f>IF($AE156&lt;&gt;"",VLOOKUP($AE156,Afleveradressen!$A$8:$P$57,15,FALSE),"")</f>
        <v/>
      </c>
      <c r="E156" s="17"/>
      <c r="F156" s="17" t="str">
        <f>IF(AE156&lt;&gt;"",Bestelformulier!$F$44,"")</f>
        <v/>
      </c>
      <c r="G156" s="104"/>
      <c r="H156" s="100" t="str">
        <f>IF($AE156&lt;&gt;"",VLOOKUP($AE156,Afleveradressen!$A$8:$P$57,4,FALSE),"")</f>
        <v/>
      </c>
      <c r="I156" s="101" t="str">
        <f>IF($AE156&lt;&gt;"",VLOOKUP($AE156,Afleveradressen!$A$8:$P$57,5,FALSE),"")</f>
        <v/>
      </c>
      <c r="J156" s="101" t="str">
        <f>IF($AE156&lt;&gt;"",VLOOKUP($AE156,Afleveradressen!$A$8:$P$57,6,FALSE),"")</f>
        <v/>
      </c>
      <c r="K156" s="102" t="str">
        <f>IF($AE156&lt;&gt;"",VLOOKUP($AE156,Afleveradressen!$A$8:$P$57,7,FALSE),"")</f>
        <v/>
      </c>
      <c r="L156" s="72" t="str">
        <f>IF(AND('Taarten koppelen'!E63&lt;&gt;"",$Y156&lt;&gt;""),'Taarten koppelen'!E63,"")</f>
        <v/>
      </c>
      <c r="M156" s="72" t="str">
        <f>IF(AND('Taarten koppelen'!F63&lt;&gt;"",$Y156&lt;&gt;""),'Taarten koppelen'!F63,"")</f>
        <v/>
      </c>
      <c r="N156" s="72" t="str">
        <f>IF($AE156&lt;&gt;"",VLOOKUP($AE156,Afleveradressen!$A$8:$P$57,11,FALSE),"")</f>
        <v/>
      </c>
      <c r="O156" s="101" t="str">
        <f>IF($AE156&lt;&gt;"",VLOOKUP($AE156,Afleveradressen!$A$8:$P$57,12,FALSE),"")</f>
        <v/>
      </c>
      <c r="P156" s="72" t="str">
        <f>IF(AND('Taarten koppelen'!G63&lt;&gt;"",$Y156&lt;&gt;""),'Taarten koppelen'!G63,"")</f>
        <v/>
      </c>
      <c r="Q156" s="17" t="str">
        <f t="shared" si="4"/>
        <v/>
      </c>
      <c r="R156" s="102" t="str">
        <f>IF($AE156&lt;&gt;"",VLOOKUP($AE156,Afleveradressen!$A$8:$P$57,8,FALSE),"")</f>
        <v/>
      </c>
      <c r="S156" s="105" t="str">
        <f>IF($AE156&lt;&gt;"",VLOOKUP($AE156,Afleveradressen!$A$8:$P$57,14,FALSE),"")</f>
        <v/>
      </c>
      <c r="T156" s="103" t="str">
        <f>IF(S156&lt;&gt;"",VLOOKUP($S156,stamgegevens!$B$5:$E$15,3,FALSE),"")</f>
        <v/>
      </c>
      <c r="U156" s="103" t="str">
        <f>IF(T156&lt;&gt;"",VLOOKUP($S156,stamgegevens!$B$5:$E$15,4,FALSE),"")</f>
        <v/>
      </c>
      <c r="V156" s="17"/>
      <c r="W156" s="17"/>
      <c r="X156" s="17" t="str">
        <f>IF(Y156="","",VLOOKUP(Y156,stamgegevens!$C$23:$H$52,6,FALSE))</f>
        <v/>
      </c>
      <c r="Y156" s="104" t="str">
        <f>IF('Taarten koppelen'!$L63&lt;&gt;"",'Taarten koppelen'!$L$4,"")</f>
        <v/>
      </c>
      <c r="Z156" s="17" t="str">
        <f>IF('Taarten koppelen'!L63&lt;&gt;"",'Taarten koppelen'!L63,"")</f>
        <v/>
      </c>
      <c r="AE156" s="1" t="str">
        <f t="shared" si="5"/>
        <v/>
      </c>
    </row>
    <row r="157" spans="4:31" x14ac:dyDescent="0.2">
      <c r="D157" s="100" t="str">
        <f>IF($AE157&lt;&gt;"",VLOOKUP($AE157,Afleveradressen!$A$8:$P$57,15,FALSE),"")</f>
        <v/>
      </c>
      <c r="E157" s="17"/>
      <c r="F157" s="17" t="str">
        <f>IF(AE157&lt;&gt;"",Bestelformulier!$F$44,"")</f>
        <v/>
      </c>
      <c r="G157" s="104"/>
      <c r="H157" s="100" t="str">
        <f>IF($AE157&lt;&gt;"",VLOOKUP($AE157,Afleveradressen!$A$8:$P$57,4,FALSE),"")</f>
        <v/>
      </c>
      <c r="I157" s="101" t="str">
        <f>IF($AE157&lt;&gt;"",VLOOKUP($AE157,Afleveradressen!$A$8:$P$57,5,FALSE),"")</f>
        <v/>
      </c>
      <c r="J157" s="101" t="str">
        <f>IF($AE157&lt;&gt;"",VLOOKUP($AE157,Afleveradressen!$A$8:$P$57,6,FALSE),"")</f>
        <v/>
      </c>
      <c r="K157" s="102" t="str">
        <f>IF($AE157&lt;&gt;"",VLOOKUP($AE157,Afleveradressen!$A$8:$P$57,7,FALSE),"")</f>
        <v/>
      </c>
      <c r="L157" s="72" t="str">
        <f>IF(AND('Taarten koppelen'!E14&lt;&gt;"",$Y157&lt;&gt;""),'Taarten koppelen'!E14,"")</f>
        <v/>
      </c>
      <c r="M157" s="72" t="str">
        <f>IF(AND('Taarten koppelen'!F14&lt;&gt;"",$Y157&lt;&gt;""),'Taarten koppelen'!F14,"")</f>
        <v/>
      </c>
      <c r="N157" s="72" t="str">
        <f>IF($AE157&lt;&gt;"",VLOOKUP($AE157,Afleveradressen!$A$8:$P$57,11,FALSE),"")</f>
        <v/>
      </c>
      <c r="O157" s="101" t="str">
        <f>IF($AE157&lt;&gt;"",VLOOKUP($AE157,Afleveradressen!$A$8:$P$57,12,FALSE),"")</f>
        <v/>
      </c>
      <c r="P157" s="72" t="str">
        <f>IF(AND('Taarten koppelen'!G14&lt;&gt;"",$Y157&lt;&gt;""),'Taarten koppelen'!G14,"")</f>
        <v/>
      </c>
      <c r="Q157" s="17" t="str">
        <f t="shared" si="4"/>
        <v/>
      </c>
      <c r="R157" s="102" t="str">
        <f>IF($AE157&lt;&gt;"",VLOOKUP($AE157,Afleveradressen!$A$8:$P$57,8,FALSE),"")</f>
        <v/>
      </c>
      <c r="S157" s="105" t="str">
        <f>IF($AE157&lt;&gt;"",VLOOKUP($AE157,Afleveradressen!$A$8:$P$57,14,FALSE),"")</f>
        <v/>
      </c>
      <c r="T157" s="103" t="str">
        <f>IF(S157&lt;&gt;"",VLOOKUP($S157,stamgegevens!$B$5:$E$15,3,FALSE),"")</f>
        <v/>
      </c>
      <c r="U157" s="103" t="str">
        <f>IF(T157&lt;&gt;"",VLOOKUP($S157,stamgegevens!$B$5:$E$15,4,FALSE),"")</f>
        <v/>
      </c>
      <c r="V157" s="17"/>
      <c r="W157" s="17"/>
      <c r="X157" s="17" t="str">
        <f>IF(Y157="","",VLOOKUP(Y157,stamgegevens!$C$23:$H$52,6,FALSE))</f>
        <v/>
      </c>
      <c r="Y157" s="104" t="str">
        <f>IF('Taarten koppelen'!$M14&lt;&gt;0,'Taarten koppelen'!$M$4,"")</f>
        <v/>
      </c>
      <c r="Z157" s="17" t="str">
        <f>IF('Taarten koppelen'!M14&lt;&gt;0,'Taarten koppelen'!M14,"")</f>
        <v/>
      </c>
      <c r="AE157" s="1" t="str">
        <f t="shared" si="5"/>
        <v/>
      </c>
    </row>
    <row r="158" spans="4:31" x14ac:dyDescent="0.2">
      <c r="D158" s="100" t="str">
        <f>IF($AE158&lt;&gt;"",VLOOKUP($AE158,Afleveradressen!$A$8:$P$57,15,FALSE),"")</f>
        <v/>
      </c>
      <c r="E158" s="17"/>
      <c r="F158" s="17" t="str">
        <f>IF(AE158&lt;&gt;"",Bestelformulier!$F$44,"")</f>
        <v/>
      </c>
      <c r="G158" s="104"/>
      <c r="H158" s="100" t="str">
        <f>IF($AE158&lt;&gt;"",VLOOKUP($AE158,Afleveradressen!$A$8:$P$57,4,FALSE),"")</f>
        <v/>
      </c>
      <c r="I158" s="101" t="str">
        <f>IF($AE158&lt;&gt;"",VLOOKUP($AE158,Afleveradressen!$A$8:$P$57,5,FALSE),"")</f>
        <v/>
      </c>
      <c r="J158" s="101" t="str">
        <f>IF($AE158&lt;&gt;"",VLOOKUP($AE158,Afleveradressen!$A$8:$P$57,6,FALSE),"")</f>
        <v/>
      </c>
      <c r="K158" s="102" t="str">
        <f>IF($AE158&lt;&gt;"",VLOOKUP($AE158,Afleveradressen!$A$8:$P$57,7,FALSE),"")</f>
        <v/>
      </c>
      <c r="L158" s="72" t="str">
        <f>IF(AND('Taarten koppelen'!E15&lt;&gt;"",$Y158&lt;&gt;""),'Taarten koppelen'!E15,"")</f>
        <v/>
      </c>
      <c r="M158" s="72" t="str">
        <f>IF(AND('Taarten koppelen'!F15&lt;&gt;"",$Y158&lt;&gt;""),'Taarten koppelen'!F15,"")</f>
        <v/>
      </c>
      <c r="N158" s="72" t="str">
        <f>IF($AE158&lt;&gt;"",VLOOKUP($AE158,Afleveradressen!$A$8:$P$57,11,FALSE),"")</f>
        <v/>
      </c>
      <c r="O158" s="101" t="str">
        <f>IF($AE158&lt;&gt;"",VLOOKUP($AE158,Afleveradressen!$A$8:$P$57,12,FALSE),"")</f>
        <v/>
      </c>
      <c r="P158" s="72" t="str">
        <f>IF(AND('Taarten koppelen'!G15&lt;&gt;"",$Y158&lt;&gt;""),'Taarten koppelen'!G15,"")</f>
        <v/>
      </c>
      <c r="Q158" s="17" t="str">
        <f t="shared" si="4"/>
        <v/>
      </c>
      <c r="R158" s="102" t="str">
        <f>IF($AE158&lt;&gt;"",VLOOKUP($AE158,Afleveradressen!$A$8:$P$57,8,FALSE),"")</f>
        <v/>
      </c>
      <c r="S158" s="105" t="str">
        <f>IF($AE158&lt;&gt;"",VLOOKUP($AE158,Afleveradressen!$A$8:$P$57,14,FALSE),"")</f>
        <v/>
      </c>
      <c r="T158" s="103" t="str">
        <f>IF(S158&lt;&gt;"",VLOOKUP($S158,stamgegevens!$B$5:$E$15,3,FALSE),"")</f>
        <v/>
      </c>
      <c r="U158" s="103" t="str">
        <f>IF(T158&lt;&gt;"",VLOOKUP($S158,stamgegevens!$B$5:$E$15,4,FALSE),"")</f>
        <v/>
      </c>
      <c r="V158" s="17"/>
      <c r="W158" s="17"/>
      <c r="X158" s="17" t="str">
        <f>IF(Y158="","",VLOOKUP(Y158,stamgegevens!$C$23:$H$52,6,FALSE))</f>
        <v/>
      </c>
      <c r="Y158" s="104" t="str">
        <f>IF('Taarten koppelen'!$M15&lt;&gt;"",'Taarten koppelen'!$M$4,"")</f>
        <v/>
      </c>
      <c r="Z158" s="17" t="str">
        <f>IF('Taarten koppelen'!M15&lt;&gt;"",'Taarten koppelen'!M15,"")</f>
        <v/>
      </c>
      <c r="AE158" s="1" t="str">
        <f t="shared" si="5"/>
        <v/>
      </c>
    </row>
    <row r="159" spans="4:31" x14ac:dyDescent="0.2">
      <c r="D159" s="100" t="str">
        <f>IF($AE159&lt;&gt;"",VLOOKUP($AE159,Afleveradressen!$A$8:$P$57,15,FALSE),"")</f>
        <v/>
      </c>
      <c r="E159" s="17"/>
      <c r="F159" s="17" t="str">
        <f>IF(AE159&lt;&gt;"",Bestelformulier!$F$44,"")</f>
        <v/>
      </c>
      <c r="G159" s="104"/>
      <c r="H159" s="100" t="str">
        <f>IF($AE159&lt;&gt;"",VLOOKUP($AE159,Afleveradressen!$A$8:$P$57,4,FALSE),"")</f>
        <v/>
      </c>
      <c r="I159" s="101" t="str">
        <f>IF($AE159&lt;&gt;"",VLOOKUP($AE159,Afleveradressen!$A$8:$P$57,5,FALSE),"")</f>
        <v/>
      </c>
      <c r="J159" s="101" t="str">
        <f>IF($AE159&lt;&gt;"",VLOOKUP($AE159,Afleveradressen!$A$8:$P$57,6,FALSE),"")</f>
        <v/>
      </c>
      <c r="K159" s="102" t="str">
        <f>IF($AE159&lt;&gt;"",VLOOKUP($AE159,Afleveradressen!$A$8:$P$57,7,FALSE),"")</f>
        <v/>
      </c>
      <c r="L159" s="72" t="str">
        <f>IF(AND('Taarten koppelen'!E16&lt;&gt;"",$Y159&lt;&gt;""),'Taarten koppelen'!E16,"")</f>
        <v/>
      </c>
      <c r="M159" s="72" t="str">
        <f>IF(AND('Taarten koppelen'!F16&lt;&gt;"",$Y159&lt;&gt;""),'Taarten koppelen'!F16,"")</f>
        <v/>
      </c>
      <c r="N159" s="72" t="str">
        <f>IF($AE159&lt;&gt;"",VLOOKUP($AE159,Afleveradressen!$A$8:$P$57,11,FALSE),"")</f>
        <v/>
      </c>
      <c r="O159" s="101" t="str">
        <f>IF($AE159&lt;&gt;"",VLOOKUP($AE159,Afleveradressen!$A$8:$P$57,12,FALSE),"")</f>
        <v/>
      </c>
      <c r="P159" s="72" t="str">
        <f>IF(AND('Taarten koppelen'!G16&lt;&gt;"",$Y159&lt;&gt;""),'Taarten koppelen'!G16,"")</f>
        <v/>
      </c>
      <c r="Q159" s="17" t="str">
        <f t="shared" si="4"/>
        <v/>
      </c>
      <c r="R159" s="102" t="str">
        <f>IF($AE159&lt;&gt;"",VLOOKUP($AE159,Afleveradressen!$A$8:$P$57,8,FALSE),"")</f>
        <v/>
      </c>
      <c r="S159" s="105" t="str">
        <f>IF($AE159&lt;&gt;"",VLOOKUP($AE159,Afleveradressen!$A$8:$P$57,14,FALSE),"")</f>
        <v/>
      </c>
      <c r="T159" s="103" t="str">
        <f>IF(S159&lt;&gt;"",VLOOKUP($S159,stamgegevens!$B$5:$E$15,3,FALSE),"")</f>
        <v/>
      </c>
      <c r="U159" s="103" t="str">
        <f>IF(T159&lt;&gt;"",VLOOKUP($S159,stamgegevens!$B$5:$E$15,4,FALSE),"")</f>
        <v/>
      </c>
      <c r="V159" s="17"/>
      <c r="W159" s="17"/>
      <c r="X159" s="17" t="str">
        <f>IF(Y159="","",VLOOKUP(Y159,stamgegevens!$C$23:$H$52,6,FALSE))</f>
        <v/>
      </c>
      <c r="Y159" s="104" t="str">
        <f>IF('Taarten koppelen'!$M16&lt;&gt;"",'Taarten koppelen'!$M$4,"")</f>
        <v/>
      </c>
      <c r="Z159" s="17" t="str">
        <f>IF('Taarten koppelen'!M16&lt;&gt;"",'Taarten koppelen'!M16,"")</f>
        <v/>
      </c>
      <c r="AE159" s="1" t="str">
        <f t="shared" si="5"/>
        <v/>
      </c>
    </row>
    <row r="160" spans="4:31" x14ac:dyDescent="0.2">
      <c r="D160" s="100" t="str">
        <f>IF($AE160&lt;&gt;"",VLOOKUP($AE160,Afleveradressen!$A$8:$P$57,15,FALSE),"")</f>
        <v/>
      </c>
      <c r="E160" s="17"/>
      <c r="F160" s="17" t="str">
        <f>IF(AE160&lt;&gt;"",Bestelformulier!$F$44,"")</f>
        <v/>
      </c>
      <c r="G160" s="104"/>
      <c r="H160" s="100" t="str">
        <f>IF($AE160&lt;&gt;"",VLOOKUP($AE160,Afleveradressen!$A$8:$P$57,4,FALSE),"")</f>
        <v/>
      </c>
      <c r="I160" s="101" t="str">
        <f>IF($AE160&lt;&gt;"",VLOOKUP($AE160,Afleveradressen!$A$8:$P$57,5,FALSE),"")</f>
        <v/>
      </c>
      <c r="J160" s="101" t="str">
        <f>IF($AE160&lt;&gt;"",VLOOKUP($AE160,Afleveradressen!$A$8:$P$57,6,FALSE),"")</f>
        <v/>
      </c>
      <c r="K160" s="102" t="str">
        <f>IF($AE160&lt;&gt;"",VLOOKUP($AE160,Afleveradressen!$A$8:$P$57,7,FALSE),"")</f>
        <v/>
      </c>
      <c r="L160" s="72" t="str">
        <f>IF(AND('Taarten koppelen'!E17&lt;&gt;"",$Y160&lt;&gt;""),'Taarten koppelen'!E17,"")</f>
        <v/>
      </c>
      <c r="M160" s="72" t="str">
        <f>IF(AND('Taarten koppelen'!F17&lt;&gt;"",$Y160&lt;&gt;""),'Taarten koppelen'!F17,"")</f>
        <v/>
      </c>
      <c r="N160" s="72" t="str">
        <f>IF($AE160&lt;&gt;"",VLOOKUP($AE160,Afleveradressen!$A$8:$P$57,11,FALSE),"")</f>
        <v/>
      </c>
      <c r="O160" s="101" t="str">
        <f>IF($AE160&lt;&gt;"",VLOOKUP($AE160,Afleveradressen!$A$8:$P$57,12,FALSE),"")</f>
        <v/>
      </c>
      <c r="P160" s="72" t="str">
        <f>IF(AND('Taarten koppelen'!G17&lt;&gt;"",$Y160&lt;&gt;""),'Taarten koppelen'!G17,"")</f>
        <v/>
      </c>
      <c r="Q160" s="17" t="str">
        <f t="shared" si="4"/>
        <v/>
      </c>
      <c r="R160" s="102" t="str">
        <f>IF($AE160&lt;&gt;"",VLOOKUP($AE160,Afleveradressen!$A$8:$P$57,8,FALSE),"")</f>
        <v/>
      </c>
      <c r="S160" s="105" t="str">
        <f>IF($AE160&lt;&gt;"",VLOOKUP($AE160,Afleveradressen!$A$8:$P$57,14,FALSE),"")</f>
        <v/>
      </c>
      <c r="T160" s="103" t="str">
        <f>IF(S160&lt;&gt;"",VLOOKUP($S160,stamgegevens!$B$5:$E$15,3,FALSE),"")</f>
        <v/>
      </c>
      <c r="U160" s="103" t="str">
        <f>IF(T160&lt;&gt;"",VLOOKUP($S160,stamgegevens!$B$5:$E$15,4,FALSE),"")</f>
        <v/>
      </c>
      <c r="V160" s="17"/>
      <c r="W160" s="17"/>
      <c r="X160" s="17" t="str">
        <f>IF(Y160="","",VLOOKUP(Y160,stamgegevens!$C$23:$H$52,6,FALSE))</f>
        <v/>
      </c>
      <c r="Y160" s="104" t="str">
        <f>IF('Taarten koppelen'!$M17&lt;&gt;"",'Taarten koppelen'!$M$4,"")</f>
        <v/>
      </c>
      <c r="Z160" s="17" t="str">
        <f>IF('Taarten koppelen'!M17&lt;&gt;"",'Taarten koppelen'!M17,"")</f>
        <v/>
      </c>
      <c r="AE160" s="1" t="str">
        <f t="shared" si="5"/>
        <v/>
      </c>
    </row>
    <row r="161" spans="4:31" x14ac:dyDescent="0.2">
      <c r="D161" s="100" t="str">
        <f>IF($AE161&lt;&gt;"",VLOOKUP($AE161,Afleveradressen!$A$8:$P$57,15,FALSE),"")</f>
        <v/>
      </c>
      <c r="E161" s="17"/>
      <c r="F161" s="17" t="str">
        <f>IF(AE161&lt;&gt;"",Bestelformulier!$F$44,"")</f>
        <v/>
      </c>
      <c r="G161" s="104"/>
      <c r="H161" s="100" t="str">
        <f>IF($AE161&lt;&gt;"",VLOOKUP($AE161,Afleveradressen!$A$8:$P$57,4,FALSE),"")</f>
        <v/>
      </c>
      <c r="I161" s="101" t="str">
        <f>IF($AE161&lt;&gt;"",VLOOKUP($AE161,Afleveradressen!$A$8:$P$57,5,FALSE),"")</f>
        <v/>
      </c>
      <c r="J161" s="101" t="str">
        <f>IF($AE161&lt;&gt;"",VLOOKUP($AE161,Afleveradressen!$A$8:$P$57,6,FALSE),"")</f>
        <v/>
      </c>
      <c r="K161" s="102" t="str">
        <f>IF($AE161&lt;&gt;"",VLOOKUP($AE161,Afleveradressen!$A$8:$P$57,7,FALSE),"")</f>
        <v/>
      </c>
      <c r="L161" s="72" t="str">
        <f>IF(AND('Taarten koppelen'!E18&lt;&gt;"",$Y161&lt;&gt;""),'Taarten koppelen'!E18,"")</f>
        <v/>
      </c>
      <c r="M161" s="72" t="str">
        <f>IF(AND('Taarten koppelen'!F18&lt;&gt;"",$Y161&lt;&gt;""),'Taarten koppelen'!F18,"")</f>
        <v/>
      </c>
      <c r="N161" s="72" t="str">
        <f>IF($AE161&lt;&gt;"",VLOOKUP($AE161,Afleveradressen!$A$8:$P$57,11,FALSE),"")</f>
        <v/>
      </c>
      <c r="O161" s="101" t="str">
        <f>IF($AE161&lt;&gt;"",VLOOKUP($AE161,Afleveradressen!$A$8:$P$57,12,FALSE),"")</f>
        <v/>
      </c>
      <c r="P161" s="72" t="str">
        <f>IF(AND('Taarten koppelen'!G18&lt;&gt;"",$Y161&lt;&gt;""),'Taarten koppelen'!G18,"")</f>
        <v/>
      </c>
      <c r="Q161" s="17" t="str">
        <f t="shared" si="4"/>
        <v/>
      </c>
      <c r="R161" s="102" t="str">
        <f>IF($AE161&lt;&gt;"",VLOOKUP($AE161,Afleveradressen!$A$8:$P$57,8,FALSE),"")</f>
        <v/>
      </c>
      <c r="S161" s="105" t="str">
        <f>IF($AE161&lt;&gt;"",VLOOKUP($AE161,Afleveradressen!$A$8:$P$57,14,FALSE),"")</f>
        <v/>
      </c>
      <c r="T161" s="103" t="str">
        <f>IF(S161&lt;&gt;"",VLOOKUP($S161,stamgegevens!$B$5:$E$15,3,FALSE),"")</f>
        <v/>
      </c>
      <c r="U161" s="103" t="str">
        <f>IF(T161&lt;&gt;"",VLOOKUP($S161,stamgegevens!$B$5:$E$15,4,FALSE),"")</f>
        <v/>
      </c>
      <c r="V161" s="17"/>
      <c r="W161" s="17"/>
      <c r="X161" s="17" t="str">
        <f>IF(Y161="","",VLOOKUP(Y161,stamgegevens!$C$23:$H$52,6,FALSE))</f>
        <v/>
      </c>
      <c r="Y161" s="104" t="str">
        <f>IF('Taarten koppelen'!$M18&lt;&gt;"",'Taarten koppelen'!$M$4,"")</f>
        <v/>
      </c>
      <c r="Z161" s="17" t="str">
        <f>IF('Taarten koppelen'!M18&lt;&gt;"",'Taarten koppelen'!M18,"")</f>
        <v/>
      </c>
      <c r="AE161" s="1" t="str">
        <f t="shared" si="5"/>
        <v/>
      </c>
    </row>
    <row r="162" spans="4:31" x14ac:dyDescent="0.2">
      <c r="D162" s="100" t="str">
        <f>IF($AE162&lt;&gt;"",VLOOKUP($AE162,Afleveradressen!$A$8:$P$57,15,FALSE),"")</f>
        <v/>
      </c>
      <c r="E162" s="17"/>
      <c r="F162" s="17" t="str">
        <f>IF(AE162&lt;&gt;"",Bestelformulier!$F$44,"")</f>
        <v/>
      </c>
      <c r="G162" s="104"/>
      <c r="H162" s="100" t="str">
        <f>IF($AE162&lt;&gt;"",VLOOKUP($AE162,Afleveradressen!$A$8:$P$57,4,FALSE),"")</f>
        <v/>
      </c>
      <c r="I162" s="101" t="str">
        <f>IF($AE162&lt;&gt;"",VLOOKUP($AE162,Afleveradressen!$A$8:$P$57,5,FALSE),"")</f>
        <v/>
      </c>
      <c r="J162" s="101" t="str">
        <f>IF($AE162&lt;&gt;"",VLOOKUP($AE162,Afleveradressen!$A$8:$P$57,6,FALSE),"")</f>
        <v/>
      </c>
      <c r="K162" s="102" t="str">
        <f>IF($AE162&lt;&gt;"",VLOOKUP($AE162,Afleveradressen!$A$8:$P$57,7,FALSE),"")</f>
        <v/>
      </c>
      <c r="L162" s="72" t="str">
        <f>IF(AND('Taarten koppelen'!E19&lt;&gt;"",$Y162&lt;&gt;""),'Taarten koppelen'!E19,"")</f>
        <v/>
      </c>
      <c r="M162" s="72" t="str">
        <f>IF(AND('Taarten koppelen'!F19&lt;&gt;"",$Y162&lt;&gt;""),'Taarten koppelen'!F19,"")</f>
        <v/>
      </c>
      <c r="N162" s="72" t="str">
        <f>IF($AE162&lt;&gt;"",VLOOKUP($AE162,Afleveradressen!$A$8:$P$57,11,FALSE),"")</f>
        <v/>
      </c>
      <c r="O162" s="101" t="str">
        <f>IF($AE162&lt;&gt;"",VLOOKUP($AE162,Afleveradressen!$A$8:$P$57,12,FALSE),"")</f>
        <v/>
      </c>
      <c r="P162" s="72" t="str">
        <f>IF(AND('Taarten koppelen'!G19&lt;&gt;"",$Y162&lt;&gt;""),'Taarten koppelen'!G19,"")</f>
        <v/>
      </c>
      <c r="Q162" s="17" t="str">
        <f t="shared" si="4"/>
        <v/>
      </c>
      <c r="R162" s="102" t="str">
        <f>IF($AE162&lt;&gt;"",VLOOKUP($AE162,Afleveradressen!$A$8:$P$57,8,FALSE),"")</f>
        <v/>
      </c>
      <c r="S162" s="105" t="str">
        <f>IF($AE162&lt;&gt;"",VLOOKUP($AE162,Afleveradressen!$A$8:$P$57,14,FALSE),"")</f>
        <v/>
      </c>
      <c r="T162" s="103" t="str">
        <f>IF(S162&lt;&gt;"",VLOOKUP($S162,stamgegevens!$B$5:$E$15,3,FALSE),"")</f>
        <v/>
      </c>
      <c r="U162" s="103" t="str">
        <f>IF(T162&lt;&gt;"",VLOOKUP($S162,stamgegevens!$B$5:$E$15,4,FALSE),"")</f>
        <v/>
      </c>
      <c r="V162" s="17"/>
      <c r="W162" s="17"/>
      <c r="X162" s="17" t="str">
        <f>IF(Y162="","",VLOOKUP(Y162,stamgegevens!$C$23:$H$52,6,FALSE))</f>
        <v/>
      </c>
      <c r="Y162" s="104" t="str">
        <f>IF('Taarten koppelen'!$M19&lt;&gt;"",'Taarten koppelen'!$M$4,"")</f>
        <v/>
      </c>
      <c r="Z162" s="17" t="str">
        <f>IF('Taarten koppelen'!M19&lt;&gt;"",'Taarten koppelen'!M19,"")</f>
        <v/>
      </c>
      <c r="AE162" s="1" t="str">
        <f t="shared" si="5"/>
        <v/>
      </c>
    </row>
    <row r="163" spans="4:31" x14ac:dyDescent="0.2">
      <c r="D163" s="100" t="str">
        <f>IF($AE163&lt;&gt;"",VLOOKUP($AE163,Afleveradressen!$A$8:$P$57,15,FALSE),"")</f>
        <v/>
      </c>
      <c r="E163" s="17"/>
      <c r="F163" s="17" t="str">
        <f>IF(AE163&lt;&gt;"",Bestelformulier!$F$44,"")</f>
        <v/>
      </c>
      <c r="G163" s="104"/>
      <c r="H163" s="100" t="str">
        <f>IF($AE163&lt;&gt;"",VLOOKUP($AE163,Afleveradressen!$A$8:$P$57,4,FALSE),"")</f>
        <v/>
      </c>
      <c r="I163" s="101" t="str">
        <f>IF($AE163&lt;&gt;"",VLOOKUP($AE163,Afleveradressen!$A$8:$P$57,5,FALSE),"")</f>
        <v/>
      </c>
      <c r="J163" s="101" t="str">
        <f>IF($AE163&lt;&gt;"",VLOOKUP($AE163,Afleveradressen!$A$8:$P$57,6,FALSE),"")</f>
        <v/>
      </c>
      <c r="K163" s="102" t="str">
        <f>IF($AE163&lt;&gt;"",VLOOKUP($AE163,Afleveradressen!$A$8:$P$57,7,FALSE),"")</f>
        <v/>
      </c>
      <c r="L163" s="72" t="str">
        <f>IF(AND('Taarten koppelen'!E20&lt;&gt;"",$Y163&lt;&gt;""),'Taarten koppelen'!E20,"")</f>
        <v/>
      </c>
      <c r="M163" s="72" t="str">
        <f>IF(AND('Taarten koppelen'!F20&lt;&gt;"",$Y163&lt;&gt;""),'Taarten koppelen'!F20,"")</f>
        <v/>
      </c>
      <c r="N163" s="72" t="str">
        <f>IF($AE163&lt;&gt;"",VLOOKUP($AE163,Afleveradressen!$A$8:$P$57,11,FALSE),"")</f>
        <v/>
      </c>
      <c r="O163" s="101" t="str">
        <f>IF($AE163&lt;&gt;"",VLOOKUP($AE163,Afleveradressen!$A$8:$P$57,12,FALSE),"")</f>
        <v/>
      </c>
      <c r="P163" s="72" t="str">
        <f>IF(AND('Taarten koppelen'!G20&lt;&gt;"",$Y163&lt;&gt;""),'Taarten koppelen'!G20,"")</f>
        <v/>
      </c>
      <c r="Q163" s="17" t="str">
        <f t="shared" si="4"/>
        <v/>
      </c>
      <c r="R163" s="102" t="str">
        <f>IF($AE163&lt;&gt;"",VLOOKUP($AE163,Afleveradressen!$A$8:$P$57,8,FALSE),"")</f>
        <v/>
      </c>
      <c r="S163" s="105" t="str">
        <f>IF($AE163&lt;&gt;"",VLOOKUP($AE163,Afleveradressen!$A$8:$P$57,14,FALSE),"")</f>
        <v/>
      </c>
      <c r="T163" s="103" t="str">
        <f>IF(S163&lt;&gt;"",VLOOKUP($S163,stamgegevens!$B$5:$E$15,3,FALSE),"")</f>
        <v/>
      </c>
      <c r="U163" s="103" t="str">
        <f>IF(T163&lt;&gt;"",VLOOKUP($S163,stamgegevens!$B$5:$E$15,4,FALSE),"")</f>
        <v/>
      </c>
      <c r="V163" s="17"/>
      <c r="W163" s="17"/>
      <c r="X163" s="17" t="str">
        <f>IF(Y163="","",VLOOKUP(Y163,stamgegevens!$C$23:$H$52,6,FALSE))</f>
        <v/>
      </c>
      <c r="Y163" s="104" t="str">
        <f>IF('Taarten koppelen'!$M20&lt;&gt;"",'Taarten koppelen'!$M$4,"")</f>
        <v/>
      </c>
      <c r="Z163" s="17" t="str">
        <f>IF('Taarten koppelen'!M20&lt;&gt;"",'Taarten koppelen'!M20,"")</f>
        <v/>
      </c>
      <c r="AE163" s="1" t="str">
        <f t="shared" si="5"/>
        <v/>
      </c>
    </row>
    <row r="164" spans="4:31" x14ac:dyDescent="0.2">
      <c r="D164" s="100" t="str">
        <f>IF($AE164&lt;&gt;"",VLOOKUP($AE164,Afleveradressen!$A$8:$P$57,15,FALSE),"")</f>
        <v/>
      </c>
      <c r="E164" s="17"/>
      <c r="F164" s="17" t="str">
        <f>IF(AE164&lt;&gt;"",Bestelformulier!$F$44,"")</f>
        <v/>
      </c>
      <c r="G164" s="104"/>
      <c r="H164" s="100" t="str">
        <f>IF($AE164&lt;&gt;"",VLOOKUP($AE164,Afleveradressen!$A$8:$P$57,4,FALSE),"")</f>
        <v/>
      </c>
      <c r="I164" s="101" t="str">
        <f>IF($AE164&lt;&gt;"",VLOOKUP($AE164,Afleveradressen!$A$8:$P$57,5,FALSE),"")</f>
        <v/>
      </c>
      <c r="J164" s="101" t="str">
        <f>IF($AE164&lt;&gt;"",VLOOKUP($AE164,Afleveradressen!$A$8:$P$57,6,FALSE),"")</f>
        <v/>
      </c>
      <c r="K164" s="102" t="str">
        <f>IF($AE164&lt;&gt;"",VLOOKUP($AE164,Afleveradressen!$A$8:$P$57,7,FALSE),"")</f>
        <v/>
      </c>
      <c r="L164" s="72" t="str">
        <f>IF(AND('Taarten koppelen'!E21&lt;&gt;"",$Y164&lt;&gt;""),'Taarten koppelen'!E21,"")</f>
        <v/>
      </c>
      <c r="M164" s="72" t="str">
        <f>IF(AND('Taarten koppelen'!F21&lt;&gt;"",$Y164&lt;&gt;""),'Taarten koppelen'!F21,"")</f>
        <v/>
      </c>
      <c r="N164" s="72" t="str">
        <f>IF($AE164&lt;&gt;"",VLOOKUP($AE164,Afleveradressen!$A$8:$P$57,11,FALSE),"")</f>
        <v/>
      </c>
      <c r="O164" s="101" t="str">
        <f>IF($AE164&lt;&gt;"",VLOOKUP($AE164,Afleveradressen!$A$8:$P$57,12,FALSE),"")</f>
        <v/>
      </c>
      <c r="P164" s="72" t="str">
        <f>IF(AND('Taarten koppelen'!G21&lt;&gt;"",$Y164&lt;&gt;""),'Taarten koppelen'!G21,"")</f>
        <v/>
      </c>
      <c r="Q164" s="17" t="str">
        <f t="shared" si="4"/>
        <v/>
      </c>
      <c r="R164" s="102" t="str">
        <f>IF($AE164&lt;&gt;"",VLOOKUP($AE164,Afleveradressen!$A$8:$P$57,8,FALSE),"")</f>
        <v/>
      </c>
      <c r="S164" s="105" t="str">
        <f>IF($AE164&lt;&gt;"",VLOOKUP($AE164,Afleveradressen!$A$8:$P$57,14,FALSE),"")</f>
        <v/>
      </c>
      <c r="T164" s="103" t="str">
        <f>IF(S164&lt;&gt;"",VLOOKUP($S164,stamgegevens!$B$5:$E$15,3,FALSE),"")</f>
        <v/>
      </c>
      <c r="U164" s="103" t="str">
        <f>IF(T164&lt;&gt;"",VLOOKUP($S164,stamgegevens!$B$5:$E$15,4,FALSE),"")</f>
        <v/>
      </c>
      <c r="V164" s="17"/>
      <c r="W164" s="17"/>
      <c r="X164" s="17" t="str">
        <f>IF(Y164="","",VLOOKUP(Y164,stamgegevens!$C$23:$H$52,6,FALSE))</f>
        <v/>
      </c>
      <c r="Y164" s="104" t="str">
        <f>IF('Taarten koppelen'!$M21&lt;&gt;"",'Taarten koppelen'!$M$4,"")</f>
        <v/>
      </c>
      <c r="Z164" s="17" t="str">
        <f>IF('Taarten koppelen'!M21&lt;&gt;"",'Taarten koppelen'!M21,"")</f>
        <v/>
      </c>
      <c r="AE164" s="1" t="str">
        <f t="shared" si="5"/>
        <v/>
      </c>
    </row>
    <row r="165" spans="4:31" x14ac:dyDescent="0.2">
      <c r="D165" s="100" t="str">
        <f>IF($AE165&lt;&gt;"",VLOOKUP($AE165,Afleveradressen!$A$8:$P$57,15,FALSE),"")</f>
        <v/>
      </c>
      <c r="E165" s="17"/>
      <c r="F165" s="17" t="str">
        <f>IF(AE165&lt;&gt;"",Bestelformulier!$F$44,"")</f>
        <v/>
      </c>
      <c r="G165" s="104"/>
      <c r="H165" s="100" t="str">
        <f>IF($AE165&lt;&gt;"",VLOOKUP($AE165,Afleveradressen!$A$8:$P$57,4,FALSE),"")</f>
        <v/>
      </c>
      <c r="I165" s="101" t="str">
        <f>IF($AE165&lt;&gt;"",VLOOKUP($AE165,Afleveradressen!$A$8:$P$57,5,FALSE),"")</f>
        <v/>
      </c>
      <c r="J165" s="101" t="str">
        <f>IF($AE165&lt;&gt;"",VLOOKUP($AE165,Afleveradressen!$A$8:$P$57,6,FALSE),"")</f>
        <v/>
      </c>
      <c r="K165" s="102" t="str">
        <f>IF($AE165&lt;&gt;"",VLOOKUP($AE165,Afleveradressen!$A$8:$P$57,7,FALSE),"")</f>
        <v/>
      </c>
      <c r="L165" s="72" t="str">
        <f>IF(AND('Taarten koppelen'!E22&lt;&gt;"",$Y165&lt;&gt;""),'Taarten koppelen'!E22,"")</f>
        <v/>
      </c>
      <c r="M165" s="72" t="str">
        <f>IF(AND('Taarten koppelen'!F22&lt;&gt;"",$Y165&lt;&gt;""),'Taarten koppelen'!F22,"")</f>
        <v/>
      </c>
      <c r="N165" s="72" t="str">
        <f>IF($AE165&lt;&gt;"",VLOOKUP($AE165,Afleveradressen!$A$8:$P$57,11,FALSE),"")</f>
        <v/>
      </c>
      <c r="O165" s="101" t="str">
        <f>IF($AE165&lt;&gt;"",VLOOKUP($AE165,Afleveradressen!$A$8:$P$57,12,FALSE),"")</f>
        <v/>
      </c>
      <c r="P165" s="72" t="str">
        <f>IF(AND('Taarten koppelen'!G22&lt;&gt;"",$Y165&lt;&gt;""),'Taarten koppelen'!G22,"")</f>
        <v/>
      </c>
      <c r="Q165" s="17" t="str">
        <f t="shared" si="4"/>
        <v/>
      </c>
      <c r="R165" s="102" t="str">
        <f>IF($AE165&lt;&gt;"",VLOOKUP($AE165,Afleveradressen!$A$8:$P$57,8,FALSE),"")</f>
        <v/>
      </c>
      <c r="S165" s="105" t="str">
        <f>IF($AE165&lt;&gt;"",VLOOKUP($AE165,Afleveradressen!$A$8:$P$57,14,FALSE),"")</f>
        <v/>
      </c>
      <c r="T165" s="103" t="str">
        <f>IF(S165&lt;&gt;"",VLOOKUP($S165,stamgegevens!$B$5:$E$15,3,FALSE),"")</f>
        <v/>
      </c>
      <c r="U165" s="103" t="str">
        <f>IF(T165&lt;&gt;"",VLOOKUP($S165,stamgegevens!$B$5:$E$15,4,FALSE),"")</f>
        <v/>
      </c>
      <c r="V165" s="17"/>
      <c r="W165" s="17"/>
      <c r="X165" s="17" t="str">
        <f>IF(Y165="","",VLOOKUP(Y165,stamgegevens!$C$23:$H$52,6,FALSE))</f>
        <v/>
      </c>
      <c r="Y165" s="104" t="str">
        <f>IF('Taarten koppelen'!$M22&lt;&gt;"",'Taarten koppelen'!$M$4,"")</f>
        <v/>
      </c>
      <c r="Z165" s="17" t="str">
        <f>IF('Taarten koppelen'!M22&lt;&gt;"",'Taarten koppelen'!M22,"")</f>
        <v/>
      </c>
      <c r="AE165" s="1" t="str">
        <f t="shared" si="5"/>
        <v/>
      </c>
    </row>
    <row r="166" spans="4:31" x14ac:dyDescent="0.2">
      <c r="D166" s="100" t="str">
        <f>IF($AE166&lt;&gt;"",VLOOKUP($AE166,Afleveradressen!$A$8:$P$57,15,FALSE),"")</f>
        <v/>
      </c>
      <c r="E166" s="17"/>
      <c r="F166" s="17" t="str">
        <f>IF(AE166&lt;&gt;"",Bestelformulier!$F$44,"")</f>
        <v/>
      </c>
      <c r="G166" s="104"/>
      <c r="H166" s="100" t="str">
        <f>IF($AE166&lt;&gt;"",VLOOKUP($AE166,Afleveradressen!$A$8:$P$57,4,FALSE),"")</f>
        <v/>
      </c>
      <c r="I166" s="101" t="str">
        <f>IF($AE166&lt;&gt;"",VLOOKUP($AE166,Afleveradressen!$A$8:$P$57,5,FALSE),"")</f>
        <v/>
      </c>
      <c r="J166" s="101" t="str">
        <f>IF($AE166&lt;&gt;"",VLOOKUP($AE166,Afleveradressen!$A$8:$P$57,6,FALSE),"")</f>
        <v/>
      </c>
      <c r="K166" s="102" t="str">
        <f>IF($AE166&lt;&gt;"",VLOOKUP($AE166,Afleveradressen!$A$8:$P$57,7,FALSE),"")</f>
        <v/>
      </c>
      <c r="L166" s="72" t="str">
        <f>IF(AND('Taarten koppelen'!E23&lt;&gt;"",$Y166&lt;&gt;""),'Taarten koppelen'!E23,"")</f>
        <v/>
      </c>
      <c r="M166" s="72" t="str">
        <f>IF(AND('Taarten koppelen'!F23&lt;&gt;"",$Y166&lt;&gt;""),'Taarten koppelen'!F23,"")</f>
        <v/>
      </c>
      <c r="N166" s="72" t="str">
        <f>IF($AE166&lt;&gt;"",VLOOKUP($AE166,Afleveradressen!$A$8:$P$57,11,FALSE),"")</f>
        <v/>
      </c>
      <c r="O166" s="101" t="str">
        <f>IF($AE166&lt;&gt;"",VLOOKUP($AE166,Afleveradressen!$A$8:$P$57,12,FALSE),"")</f>
        <v/>
      </c>
      <c r="P166" s="72" t="str">
        <f>IF(AND('Taarten koppelen'!G23&lt;&gt;"",$Y166&lt;&gt;""),'Taarten koppelen'!G23,"")</f>
        <v/>
      </c>
      <c r="Q166" s="17" t="str">
        <f t="shared" si="4"/>
        <v/>
      </c>
      <c r="R166" s="102" t="str">
        <f>IF($AE166&lt;&gt;"",VLOOKUP($AE166,Afleveradressen!$A$8:$P$57,8,FALSE),"")</f>
        <v/>
      </c>
      <c r="S166" s="105" t="str">
        <f>IF($AE166&lt;&gt;"",VLOOKUP($AE166,Afleveradressen!$A$8:$P$57,14,FALSE),"")</f>
        <v/>
      </c>
      <c r="T166" s="103" t="str">
        <f>IF(S166&lt;&gt;"",VLOOKUP($S166,stamgegevens!$B$5:$E$15,3,FALSE),"")</f>
        <v/>
      </c>
      <c r="U166" s="103" t="str">
        <f>IF(T166&lt;&gt;"",VLOOKUP($S166,stamgegevens!$B$5:$E$15,4,FALSE),"")</f>
        <v/>
      </c>
      <c r="V166" s="17"/>
      <c r="W166" s="17"/>
      <c r="X166" s="17" t="str">
        <f>IF(Y166="","",VLOOKUP(Y166,stamgegevens!$C$23:$H$52,6,FALSE))</f>
        <v/>
      </c>
      <c r="Y166" s="104" t="str">
        <f>IF('Taarten koppelen'!$M23&lt;&gt;"",'Taarten koppelen'!$M$4,"")</f>
        <v/>
      </c>
      <c r="Z166" s="17" t="str">
        <f>IF('Taarten koppelen'!M23&lt;&gt;"",'Taarten koppelen'!M23,"")</f>
        <v/>
      </c>
      <c r="AE166" s="1" t="str">
        <f t="shared" si="5"/>
        <v/>
      </c>
    </row>
    <row r="167" spans="4:31" x14ac:dyDescent="0.2">
      <c r="D167" s="100" t="str">
        <f>IF($AE167&lt;&gt;"",VLOOKUP($AE167,Afleveradressen!$A$8:$P$57,15,FALSE),"")</f>
        <v/>
      </c>
      <c r="E167" s="17"/>
      <c r="F167" s="17" t="str">
        <f>IF(AE167&lt;&gt;"",Bestelformulier!$F$44,"")</f>
        <v/>
      </c>
      <c r="G167" s="104"/>
      <c r="H167" s="100" t="str">
        <f>IF($AE167&lt;&gt;"",VLOOKUP($AE167,Afleveradressen!$A$8:$P$57,4,FALSE),"")</f>
        <v/>
      </c>
      <c r="I167" s="101" t="str">
        <f>IF($AE167&lt;&gt;"",VLOOKUP($AE167,Afleveradressen!$A$8:$P$57,5,FALSE),"")</f>
        <v/>
      </c>
      <c r="J167" s="101" t="str">
        <f>IF($AE167&lt;&gt;"",VLOOKUP($AE167,Afleveradressen!$A$8:$P$57,6,FALSE),"")</f>
        <v/>
      </c>
      <c r="K167" s="102" t="str">
        <f>IF($AE167&lt;&gt;"",VLOOKUP($AE167,Afleveradressen!$A$8:$P$57,7,FALSE),"")</f>
        <v/>
      </c>
      <c r="L167" s="72" t="str">
        <f>IF(AND('Taarten koppelen'!E24&lt;&gt;"",$Y167&lt;&gt;""),'Taarten koppelen'!E24,"")</f>
        <v/>
      </c>
      <c r="M167" s="72" t="str">
        <f>IF(AND('Taarten koppelen'!F24&lt;&gt;"",$Y167&lt;&gt;""),'Taarten koppelen'!F24,"")</f>
        <v/>
      </c>
      <c r="N167" s="72" t="str">
        <f>IF($AE167&lt;&gt;"",VLOOKUP($AE167,Afleveradressen!$A$8:$P$57,11,FALSE),"")</f>
        <v/>
      </c>
      <c r="O167" s="101" t="str">
        <f>IF($AE167&lt;&gt;"",VLOOKUP($AE167,Afleveradressen!$A$8:$P$57,12,FALSE),"")</f>
        <v/>
      </c>
      <c r="P167" s="72" t="str">
        <f>IF(AND('Taarten koppelen'!G24&lt;&gt;"",$Y167&lt;&gt;""),'Taarten koppelen'!G24,"")</f>
        <v/>
      </c>
      <c r="Q167" s="17" t="str">
        <f t="shared" si="4"/>
        <v/>
      </c>
      <c r="R167" s="102" t="str">
        <f>IF($AE167&lt;&gt;"",VLOOKUP($AE167,Afleveradressen!$A$8:$P$57,8,FALSE),"")</f>
        <v/>
      </c>
      <c r="S167" s="105" t="str">
        <f>IF($AE167&lt;&gt;"",VLOOKUP($AE167,Afleveradressen!$A$8:$P$57,14,FALSE),"")</f>
        <v/>
      </c>
      <c r="T167" s="103" t="str">
        <f>IF(S167&lt;&gt;"",VLOOKUP($S167,stamgegevens!$B$5:$E$15,3,FALSE),"")</f>
        <v/>
      </c>
      <c r="U167" s="103" t="str">
        <f>IF(T167&lt;&gt;"",VLOOKUP($S167,stamgegevens!$B$5:$E$15,4,FALSE),"")</f>
        <v/>
      </c>
      <c r="V167" s="17"/>
      <c r="W167" s="17"/>
      <c r="X167" s="17" t="str">
        <f>IF(Y167="","",VLOOKUP(Y167,stamgegevens!$C$23:$H$52,6,FALSE))</f>
        <v/>
      </c>
      <c r="Y167" s="104" t="str">
        <f>IF('Taarten koppelen'!$M24&lt;&gt;"",'Taarten koppelen'!$M$4,"")</f>
        <v/>
      </c>
      <c r="Z167" s="17" t="str">
        <f>IF('Taarten koppelen'!M24&lt;&gt;"",'Taarten koppelen'!M24,"")</f>
        <v/>
      </c>
      <c r="AE167" s="1" t="str">
        <f t="shared" si="5"/>
        <v/>
      </c>
    </row>
    <row r="168" spans="4:31" x14ac:dyDescent="0.2">
      <c r="D168" s="100" t="str">
        <f>IF($AE168&lt;&gt;"",VLOOKUP($AE168,Afleveradressen!$A$8:$P$57,15,FALSE),"")</f>
        <v/>
      </c>
      <c r="E168" s="17"/>
      <c r="F168" s="17" t="str">
        <f>IF(AE168&lt;&gt;"",Bestelformulier!$F$44,"")</f>
        <v/>
      </c>
      <c r="G168" s="104"/>
      <c r="H168" s="100" t="str">
        <f>IF($AE168&lt;&gt;"",VLOOKUP($AE168,Afleveradressen!$A$8:$P$57,4,FALSE),"")</f>
        <v/>
      </c>
      <c r="I168" s="101" t="str">
        <f>IF($AE168&lt;&gt;"",VLOOKUP($AE168,Afleveradressen!$A$8:$P$57,5,FALSE),"")</f>
        <v/>
      </c>
      <c r="J168" s="101" t="str">
        <f>IF($AE168&lt;&gt;"",VLOOKUP($AE168,Afleveradressen!$A$8:$P$57,6,FALSE),"")</f>
        <v/>
      </c>
      <c r="K168" s="102" t="str">
        <f>IF($AE168&lt;&gt;"",VLOOKUP($AE168,Afleveradressen!$A$8:$P$57,7,FALSE),"")</f>
        <v/>
      </c>
      <c r="L168" s="72" t="str">
        <f>IF(AND('Taarten koppelen'!E25&lt;&gt;"",$Y168&lt;&gt;""),'Taarten koppelen'!E25,"")</f>
        <v/>
      </c>
      <c r="M168" s="72" t="str">
        <f>IF(AND('Taarten koppelen'!F25&lt;&gt;"",$Y168&lt;&gt;""),'Taarten koppelen'!F25,"")</f>
        <v/>
      </c>
      <c r="N168" s="72" t="str">
        <f>IF($AE168&lt;&gt;"",VLOOKUP($AE168,Afleveradressen!$A$8:$P$57,11,FALSE),"")</f>
        <v/>
      </c>
      <c r="O168" s="101" t="str">
        <f>IF($AE168&lt;&gt;"",VLOOKUP($AE168,Afleveradressen!$A$8:$P$57,12,FALSE),"")</f>
        <v/>
      </c>
      <c r="P168" s="72" t="str">
        <f>IF(AND('Taarten koppelen'!G25&lt;&gt;"",$Y168&lt;&gt;""),'Taarten koppelen'!G25,"")</f>
        <v/>
      </c>
      <c r="Q168" s="17" t="str">
        <f t="shared" si="4"/>
        <v/>
      </c>
      <c r="R168" s="102" t="str">
        <f>IF($AE168&lt;&gt;"",VLOOKUP($AE168,Afleveradressen!$A$8:$P$57,8,FALSE),"")</f>
        <v/>
      </c>
      <c r="S168" s="105" t="str">
        <f>IF($AE168&lt;&gt;"",VLOOKUP($AE168,Afleveradressen!$A$8:$P$57,14,FALSE),"")</f>
        <v/>
      </c>
      <c r="T168" s="103" t="str">
        <f>IF(S168&lt;&gt;"",VLOOKUP($S168,stamgegevens!$B$5:$E$15,3,FALSE),"")</f>
        <v/>
      </c>
      <c r="U168" s="103" t="str">
        <f>IF(T168&lt;&gt;"",VLOOKUP($S168,stamgegevens!$B$5:$E$15,4,FALSE),"")</f>
        <v/>
      </c>
      <c r="V168" s="17"/>
      <c r="W168" s="17"/>
      <c r="X168" s="17" t="str">
        <f>IF(Y168="","",VLOOKUP(Y168,stamgegevens!$C$23:$H$52,6,FALSE))</f>
        <v/>
      </c>
      <c r="Y168" s="104" t="str">
        <f>IF('Taarten koppelen'!$M25&lt;&gt;"",'Taarten koppelen'!$M$4,"")</f>
        <v/>
      </c>
      <c r="Z168" s="17" t="str">
        <f>IF('Taarten koppelen'!M25&lt;&gt;"",'Taarten koppelen'!M25,"")</f>
        <v/>
      </c>
      <c r="AE168" s="1" t="str">
        <f t="shared" si="5"/>
        <v/>
      </c>
    </row>
    <row r="169" spans="4:31" x14ac:dyDescent="0.2">
      <c r="D169" s="100" t="str">
        <f>IF($AE169&lt;&gt;"",VLOOKUP($AE169,Afleveradressen!$A$8:$P$57,15,FALSE),"")</f>
        <v/>
      </c>
      <c r="E169" s="17"/>
      <c r="F169" s="17" t="str">
        <f>IF(AE169&lt;&gt;"",Bestelformulier!$F$44,"")</f>
        <v/>
      </c>
      <c r="G169" s="104"/>
      <c r="H169" s="100" t="str">
        <f>IF($AE169&lt;&gt;"",VLOOKUP($AE169,Afleveradressen!$A$8:$P$57,4,FALSE),"")</f>
        <v/>
      </c>
      <c r="I169" s="101" t="str">
        <f>IF($AE169&lt;&gt;"",VLOOKUP($AE169,Afleveradressen!$A$8:$P$57,5,FALSE),"")</f>
        <v/>
      </c>
      <c r="J169" s="101" t="str">
        <f>IF($AE169&lt;&gt;"",VLOOKUP($AE169,Afleveradressen!$A$8:$P$57,6,FALSE),"")</f>
        <v/>
      </c>
      <c r="K169" s="102" t="str">
        <f>IF($AE169&lt;&gt;"",VLOOKUP($AE169,Afleveradressen!$A$8:$P$57,7,FALSE),"")</f>
        <v/>
      </c>
      <c r="L169" s="72" t="str">
        <f>IF(AND('Taarten koppelen'!E26&lt;&gt;"",$Y169&lt;&gt;""),'Taarten koppelen'!E26,"")</f>
        <v/>
      </c>
      <c r="M169" s="72" t="str">
        <f>IF(AND('Taarten koppelen'!F26&lt;&gt;"",$Y169&lt;&gt;""),'Taarten koppelen'!F26,"")</f>
        <v/>
      </c>
      <c r="N169" s="72" t="str">
        <f>IF($AE169&lt;&gt;"",VLOOKUP($AE169,Afleveradressen!$A$8:$P$57,11,FALSE),"")</f>
        <v/>
      </c>
      <c r="O169" s="101" t="str">
        <f>IF($AE169&lt;&gt;"",VLOOKUP($AE169,Afleveradressen!$A$8:$P$57,12,FALSE),"")</f>
        <v/>
      </c>
      <c r="P169" s="72" t="str">
        <f>IF(AND('Taarten koppelen'!G26&lt;&gt;"",$Y169&lt;&gt;""),'Taarten koppelen'!G26,"")</f>
        <v/>
      </c>
      <c r="Q169" s="17" t="str">
        <f t="shared" si="4"/>
        <v/>
      </c>
      <c r="R169" s="102" t="str">
        <f>IF($AE169&lt;&gt;"",VLOOKUP($AE169,Afleveradressen!$A$8:$P$57,8,FALSE),"")</f>
        <v/>
      </c>
      <c r="S169" s="105" t="str">
        <f>IF($AE169&lt;&gt;"",VLOOKUP($AE169,Afleveradressen!$A$8:$P$57,14,FALSE),"")</f>
        <v/>
      </c>
      <c r="T169" s="103" t="str">
        <f>IF(S169&lt;&gt;"",VLOOKUP($S169,stamgegevens!$B$5:$E$15,3,FALSE),"")</f>
        <v/>
      </c>
      <c r="U169" s="103" t="str">
        <f>IF(T169&lt;&gt;"",VLOOKUP($S169,stamgegevens!$B$5:$E$15,4,FALSE),"")</f>
        <v/>
      </c>
      <c r="V169" s="17"/>
      <c r="W169" s="17"/>
      <c r="X169" s="17" t="str">
        <f>IF(Y169="","",VLOOKUP(Y169,stamgegevens!$C$23:$H$52,6,FALSE))</f>
        <v/>
      </c>
      <c r="Y169" s="104" t="str">
        <f>IF('Taarten koppelen'!$M26&lt;&gt;"",'Taarten koppelen'!$M$4,"")</f>
        <v/>
      </c>
      <c r="Z169" s="17" t="str">
        <f>IF('Taarten koppelen'!M26&lt;&gt;"",'Taarten koppelen'!M26,"")</f>
        <v/>
      </c>
      <c r="AE169" s="1" t="str">
        <f t="shared" si="5"/>
        <v/>
      </c>
    </row>
    <row r="170" spans="4:31" x14ac:dyDescent="0.2">
      <c r="D170" s="100" t="str">
        <f>IF($AE170&lt;&gt;"",VLOOKUP($AE170,Afleveradressen!$A$8:$P$57,15,FALSE),"")</f>
        <v/>
      </c>
      <c r="E170" s="17"/>
      <c r="F170" s="17" t="str">
        <f>IF(AE170&lt;&gt;"",Bestelformulier!$F$44,"")</f>
        <v/>
      </c>
      <c r="G170" s="104"/>
      <c r="H170" s="100" t="str">
        <f>IF($AE170&lt;&gt;"",VLOOKUP($AE170,Afleveradressen!$A$8:$P$57,4,FALSE),"")</f>
        <v/>
      </c>
      <c r="I170" s="101" t="str">
        <f>IF($AE170&lt;&gt;"",VLOOKUP($AE170,Afleveradressen!$A$8:$P$57,5,FALSE),"")</f>
        <v/>
      </c>
      <c r="J170" s="101" t="str">
        <f>IF($AE170&lt;&gt;"",VLOOKUP($AE170,Afleveradressen!$A$8:$P$57,6,FALSE),"")</f>
        <v/>
      </c>
      <c r="K170" s="102" t="str">
        <f>IF($AE170&lt;&gt;"",VLOOKUP($AE170,Afleveradressen!$A$8:$P$57,7,FALSE),"")</f>
        <v/>
      </c>
      <c r="L170" s="72" t="str">
        <f>IF(AND('Taarten koppelen'!E27&lt;&gt;"",$Y170&lt;&gt;""),'Taarten koppelen'!E27,"")</f>
        <v/>
      </c>
      <c r="M170" s="72" t="str">
        <f>IF(AND('Taarten koppelen'!F27&lt;&gt;"",$Y170&lt;&gt;""),'Taarten koppelen'!F27,"")</f>
        <v/>
      </c>
      <c r="N170" s="72" t="str">
        <f>IF($AE170&lt;&gt;"",VLOOKUP($AE170,Afleveradressen!$A$8:$P$57,11,FALSE),"")</f>
        <v/>
      </c>
      <c r="O170" s="101" t="str">
        <f>IF($AE170&lt;&gt;"",VLOOKUP($AE170,Afleveradressen!$A$8:$P$57,12,FALSE),"")</f>
        <v/>
      </c>
      <c r="P170" s="72" t="str">
        <f>IF(AND('Taarten koppelen'!G27&lt;&gt;"",$Y170&lt;&gt;""),'Taarten koppelen'!G27,"")</f>
        <v/>
      </c>
      <c r="Q170" s="17" t="str">
        <f t="shared" si="4"/>
        <v/>
      </c>
      <c r="R170" s="102" t="str">
        <f>IF($AE170&lt;&gt;"",VLOOKUP($AE170,Afleveradressen!$A$8:$P$57,8,FALSE),"")</f>
        <v/>
      </c>
      <c r="S170" s="105" t="str">
        <f>IF($AE170&lt;&gt;"",VLOOKUP($AE170,Afleveradressen!$A$8:$P$57,14,FALSE),"")</f>
        <v/>
      </c>
      <c r="T170" s="103" t="str">
        <f>IF(S170&lt;&gt;"",VLOOKUP($S170,stamgegevens!$B$5:$E$15,3,FALSE),"")</f>
        <v/>
      </c>
      <c r="U170" s="103" t="str">
        <f>IF(T170&lt;&gt;"",VLOOKUP($S170,stamgegevens!$B$5:$E$15,4,FALSE),"")</f>
        <v/>
      </c>
      <c r="V170" s="17"/>
      <c r="W170" s="17"/>
      <c r="X170" s="17" t="str">
        <f>IF(Y170="","",VLOOKUP(Y170,stamgegevens!$C$23:$H$52,6,FALSE))</f>
        <v/>
      </c>
      <c r="Y170" s="104" t="str">
        <f>IF('Taarten koppelen'!$M27&lt;&gt;"",'Taarten koppelen'!$M$4,"")</f>
        <v/>
      </c>
      <c r="Z170" s="17" t="str">
        <f>IF('Taarten koppelen'!M27&lt;&gt;"",'Taarten koppelen'!M27,"")</f>
        <v/>
      </c>
      <c r="AE170" s="1" t="str">
        <f t="shared" si="5"/>
        <v/>
      </c>
    </row>
    <row r="171" spans="4:31" x14ac:dyDescent="0.2">
      <c r="D171" s="100" t="str">
        <f>IF($AE171&lt;&gt;"",VLOOKUP($AE171,Afleveradressen!$A$8:$P$57,15,FALSE),"")</f>
        <v/>
      </c>
      <c r="E171" s="17"/>
      <c r="F171" s="17" t="str">
        <f>IF(AE171&lt;&gt;"",Bestelformulier!$F$44,"")</f>
        <v/>
      </c>
      <c r="G171" s="104"/>
      <c r="H171" s="100" t="str">
        <f>IF($AE171&lt;&gt;"",VLOOKUP($AE171,Afleveradressen!$A$8:$P$57,4,FALSE),"")</f>
        <v/>
      </c>
      <c r="I171" s="101" t="str">
        <f>IF($AE171&lt;&gt;"",VLOOKUP($AE171,Afleveradressen!$A$8:$P$57,5,FALSE),"")</f>
        <v/>
      </c>
      <c r="J171" s="101" t="str">
        <f>IF($AE171&lt;&gt;"",VLOOKUP($AE171,Afleveradressen!$A$8:$P$57,6,FALSE),"")</f>
        <v/>
      </c>
      <c r="K171" s="102" t="str">
        <f>IF($AE171&lt;&gt;"",VLOOKUP($AE171,Afleveradressen!$A$8:$P$57,7,FALSE),"")</f>
        <v/>
      </c>
      <c r="L171" s="72" t="str">
        <f>IF(AND('Taarten koppelen'!E28&lt;&gt;"",$Y171&lt;&gt;""),'Taarten koppelen'!E28,"")</f>
        <v/>
      </c>
      <c r="M171" s="72" t="str">
        <f>IF(AND('Taarten koppelen'!F28&lt;&gt;"",$Y171&lt;&gt;""),'Taarten koppelen'!F28,"")</f>
        <v/>
      </c>
      <c r="N171" s="72" t="str">
        <f>IF($AE171&lt;&gt;"",VLOOKUP($AE171,Afleveradressen!$A$8:$P$57,11,FALSE),"")</f>
        <v/>
      </c>
      <c r="O171" s="101" t="str">
        <f>IF($AE171&lt;&gt;"",VLOOKUP($AE171,Afleveradressen!$A$8:$P$57,12,FALSE),"")</f>
        <v/>
      </c>
      <c r="P171" s="72" t="str">
        <f>IF(AND('Taarten koppelen'!G28&lt;&gt;"",$Y171&lt;&gt;""),'Taarten koppelen'!G28,"")</f>
        <v/>
      </c>
      <c r="Q171" s="17" t="str">
        <f t="shared" si="4"/>
        <v/>
      </c>
      <c r="R171" s="102" t="str">
        <f>IF($AE171&lt;&gt;"",VLOOKUP($AE171,Afleveradressen!$A$8:$P$57,8,FALSE),"")</f>
        <v/>
      </c>
      <c r="S171" s="105" t="str">
        <f>IF($AE171&lt;&gt;"",VLOOKUP($AE171,Afleveradressen!$A$8:$P$57,14,FALSE),"")</f>
        <v/>
      </c>
      <c r="T171" s="103" t="str">
        <f>IF(S171&lt;&gt;"",VLOOKUP($S171,stamgegevens!$B$5:$E$15,3,FALSE),"")</f>
        <v/>
      </c>
      <c r="U171" s="103" t="str">
        <f>IF(T171&lt;&gt;"",VLOOKUP($S171,stamgegevens!$B$5:$E$15,4,FALSE),"")</f>
        <v/>
      </c>
      <c r="V171" s="17"/>
      <c r="W171" s="17"/>
      <c r="X171" s="17" t="str">
        <f>IF(Y171="","",VLOOKUP(Y171,stamgegevens!$C$23:$H$52,6,FALSE))</f>
        <v/>
      </c>
      <c r="Y171" s="104" t="str">
        <f>IF('Taarten koppelen'!$M28&lt;&gt;"",'Taarten koppelen'!$M$4,"")</f>
        <v/>
      </c>
      <c r="Z171" s="17" t="str">
        <f>IF('Taarten koppelen'!M28&lt;&gt;"",'Taarten koppelen'!M28,"")</f>
        <v/>
      </c>
      <c r="AE171" s="1" t="str">
        <f t="shared" si="5"/>
        <v/>
      </c>
    </row>
    <row r="172" spans="4:31" x14ac:dyDescent="0.2">
      <c r="D172" s="100" t="str">
        <f>IF($AE172&lt;&gt;"",VLOOKUP($AE172,Afleveradressen!$A$8:$P$57,15,FALSE),"")</f>
        <v/>
      </c>
      <c r="E172" s="17"/>
      <c r="F172" s="17" t="str">
        <f>IF(AE172&lt;&gt;"",Bestelformulier!$F$44,"")</f>
        <v/>
      </c>
      <c r="G172" s="104"/>
      <c r="H172" s="100" t="str">
        <f>IF($AE172&lt;&gt;"",VLOOKUP($AE172,Afleveradressen!$A$8:$P$57,4,FALSE),"")</f>
        <v/>
      </c>
      <c r="I172" s="101" t="str">
        <f>IF($AE172&lt;&gt;"",VLOOKUP($AE172,Afleveradressen!$A$8:$P$57,5,FALSE),"")</f>
        <v/>
      </c>
      <c r="J172" s="101" t="str">
        <f>IF($AE172&lt;&gt;"",VLOOKUP($AE172,Afleveradressen!$A$8:$P$57,6,FALSE),"")</f>
        <v/>
      </c>
      <c r="K172" s="102" t="str">
        <f>IF($AE172&lt;&gt;"",VLOOKUP($AE172,Afleveradressen!$A$8:$P$57,7,FALSE),"")</f>
        <v/>
      </c>
      <c r="L172" s="72" t="str">
        <f>IF(AND('Taarten koppelen'!E29&lt;&gt;"",$Y172&lt;&gt;""),'Taarten koppelen'!E29,"")</f>
        <v/>
      </c>
      <c r="M172" s="72" t="str">
        <f>IF(AND('Taarten koppelen'!F29&lt;&gt;"",$Y172&lt;&gt;""),'Taarten koppelen'!F29,"")</f>
        <v/>
      </c>
      <c r="N172" s="72" t="str">
        <f>IF($AE172&lt;&gt;"",VLOOKUP($AE172,Afleveradressen!$A$8:$P$57,11,FALSE),"")</f>
        <v/>
      </c>
      <c r="O172" s="101" t="str">
        <f>IF($AE172&lt;&gt;"",VLOOKUP($AE172,Afleveradressen!$A$8:$P$57,12,FALSE),"")</f>
        <v/>
      </c>
      <c r="P172" s="72" t="str">
        <f>IF(AND('Taarten koppelen'!G29&lt;&gt;"",$Y172&lt;&gt;""),'Taarten koppelen'!G29,"")</f>
        <v/>
      </c>
      <c r="Q172" s="17" t="str">
        <f t="shared" si="4"/>
        <v/>
      </c>
      <c r="R172" s="102" t="str">
        <f>IF($AE172&lt;&gt;"",VLOOKUP($AE172,Afleveradressen!$A$8:$P$57,8,FALSE),"")</f>
        <v/>
      </c>
      <c r="S172" s="105" t="str">
        <f>IF($AE172&lt;&gt;"",VLOOKUP($AE172,Afleveradressen!$A$8:$P$57,14,FALSE),"")</f>
        <v/>
      </c>
      <c r="T172" s="103" t="str">
        <f>IF(S172&lt;&gt;"",VLOOKUP($S172,stamgegevens!$B$5:$E$15,3,FALSE),"")</f>
        <v/>
      </c>
      <c r="U172" s="103" t="str">
        <f>IF(T172&lt;&gt;"",VLOOKUP($S172,stamgegevens!$B$5:$E$15,4,FALSE),"")</f>
        <v/>
      </c>
      <c r="V172" s="17"/>
      <c r="W172" s="17"/>
      <c r="X172" s="17" t="str">
        <f>IF(Y172="","",VLOOKUP(Y172,stamgegevens!$C$23:$H$52,6,FALSE))</f>
        <v/>
      </c>
      <c r="Y172" s="104" t="str">
        <f>IF('Taarten koppelen'!$M29&lt;&gt;"",'Taarten koppelen'!$M$4,"")</f>
        <v/>
      </c>
      <c r="Z172" s="17" t="str">
        <f>IF('Taarten koppelen'!M29&lt;&gt;"",'Taarten koppelen'!M29,"")</f>
        <v/>
      </c>
      <c r="AE172" s="1" t="str">
        <f t="shared" si="5"/>
        <v/>
      </c>
    </row>
    <row r="173" spans="4:31" x14ac:dyDescent="0.2">
      <c r="D173" s="100" t="str">
        <f>IF($AE173&lt;&gt;"",VLOOKUP($AE173,Afleveradressen!$A$8:$P$57,15,FALSE),"")</f>
        <v/>
      </c>
      <c r="E173" s="17"/>
      <c r="F173" s="17" t="str">
        <f>IF(AE173&lt;&gt;"",Bestelformulier!$F$44,"")</f>
        <v/>
      </c>
      <c r="G173" s="104"/>
      <c r="H173" s="100" t="str">
        <f>IF($AE173&lt;&gt;"",VLOOKUP($AE173,Afleveradressen!$A$8:$P$57,4,FALSE),"")</f>
        <v/>
      </c>
      <c r="I173" s="101" t="str">
        <f>IF($AE173&lt;&gt;"",VLOOKUP($AE173,Afleveradressen!$A$8:$P$57,5,FALSE),"")</f>
        <v/>
      </c>
      <c r="J173" s="101" t="str">
        <f>IF($AE173&lt;&gt;"",VLOOKUP($AE173,Afleveradressen!$A$8:$P$57,6,FALSE),"")</f>
        <v/>
      </c>
      <c r="K173" s="102" t="str">
        <f>IF($AE173&lt;&gt;"",VLOOKUP($AE173,Afleveradressen!$A$8:$P$57,7,FALSE),"")</f>
        <v/>
      </c>
      <c r="L173" s="72" t="str">
        <f>IF(AND('Taarten koppelen'!E30&lt;&gt;"",$Y173&lt;&gt;""),'Taarten koppelen'!E30,"")</f>
        <v/>
      </c>
      <c r="M173" s="72" t="str">
        <f>IF(AND('Taarten koppelen'!F30&lt;&gt;"",$Y173&lt;&gt;""),'Taarten koppelen'!F30,"")</f>
        <v/>
      </c>
      <c r="N173" s="72" t="str">
        <f>IF($AE173&lt;&gt;"",VLOOKUP($AE173,Afleveradressen!$A$8:$P$57,11,FALSE),"")</f>
        <v/>
      </c>
      <c r="O173" s="101" t="str">
        <f>IF($AE173&lt;&gt;"",VLOOKUP($AE173,Afleveradressen!$A$8:$P$57,12,FALSE),"")</f>
        <v/>
      </c>
      <c r="P173" s="72" t="str">
        <f>IF(AND('Taarten koppelen'!G30&lt;&gt;"",$Y173&lt;&gt;""),'Taarten koppelen'!G30,"")</f>
        <v/>
      </c>
      <c r="Q173" s="17" t="str">
        <f t="shared" si="4"/>
        <v/>
      </c>
      <c r="R173" s="102" t="str">
        <f>IF($AE173&lt;&gt;"",VLOOKUP($AE173,Afleveradressen!$A$8:$P$57,8,FALSE),"")</f>
        <v/>
      </c>
      <c r="S173" s="105" t="str">
        <f>IF($AE173&lt;&gt;"",VLOOKUP($AE173,Afleveradressen!$A$8:$P$57,14,FALSE),"")</f>
        <v/>
      </c>
      <c r="T173" s="103" t="str">
        <f>IF(S173&lt;&gt;"",VLOOKUP($S173,stamgegevens!$B$5:$E$15,3,FALSE),"")</f>
        <v/>
      </c>
      <c r="U173" s="103" t="str">
        <f>IF(T173&lt;&gt;"",VLOOKUP($S173,stamgegevens!$B$5:$E$15,4,FALSE),"")</f>
        <v/>
      </c>
      <c r="V173" s="17"/>
      <c r="W173" s="17"/>
      <c r="X173" s="17" t="str">
        <f>IF(Y173="","",VLOOKUP(Y173,stamgegevens!$C$23:$H$52,6,FALSE))</f>
        <v/>
      </c>
      <c r="Y173" s="104" t="str">
        <f>IF('Taarten koppelen'!$M30&lt;&gt;"",'Taarten koppelen'!$M$4,"")</f>
        <v/>
      </c>
      <c r="Z173" s="17" t="str">
        <f>IF('Taarten koppelen'!M30&lt;&gt;"",'Taarten koppelen'!M30,"")</f>
        <v/>
      </c>
      <c r="AE173" s="1" t="str">
        <f t="shared" si="5"/>
        <v/>
      </c>
    </row>
    <row r="174" spans="4:31" x14ac:dyDescent="0.2">
      <c r="D174" s="100" t="str">
        <f>IF($AE174&lt;&gt;"",VLOOKUP($AE174,Afleveradressen!$A$8:$P$57,15,FALSE),"")</f>
        <v/>
      </c>
      <c r="E174" s="17"/>
      <c r="F174" s="17" t="str">
        <f>IF(AE174&lt;&gt;"",Bestelformulier!$F$44,"")</f>
        <v/>
      </c>
      <c r="G174" s="104"/>
      <c r="H174" s="100" t="str">
        <f>IF($AE174&lt;&gt;"",VLOOKUP($AE174,Afleveradressen!$A$8:$P$57,4,FALSE),"")</f>
        <v/>
      </c>
      <c r="I174" s="101" t="str">
        <f>IF($AE174&lt;&gt;"",VLOOKUP($AE174,Afleveradressen!$A$8:$P$57,5,FALSE),"")</f>
        <v/>
      </c>
      <c r="J174" s="101" t="str">
        <f>IF($AE174&lt;&gt;"",VLOOKUP($AE174,Afleveradressen!$A$8:$P$57,6,FALSE),"")</f>
        <v/>
      </c>
      <c r="K174" s="102" t="str">
        <f>IF($AE174&lt;&gt;"",VLOOKUP($AE174,Afleveradressen!$A$8:$P$57,7,FALSE),"")</f>
        <v/>
      </c>
      <c r="L174" s="72" t="str">
        <f>IF(AND('Taarten koppelen'!E31&lt;&gt;"",$Y174&lt;&gt;""),'Taarten koppelen'!E31,"")</f>
        <v/>
      </c>
      <c r="M174" s="72" t="str">
        <f>IF(AND('Taarten koppelen'!F31&lt;&gt;"",$Y174&lt;&gt;""),'Taarten koppelen'!F31,"")</f>
        <v/>
      </c>
      <c r="N174" s="72" t="str">
        <f>IF($AE174&lt;&gt;"",VLOOKUP($AE174,Afleveradressen!$A$8:$P$57,11,FALSE),"")</f>
        <v/>
      </c>
      <c r="O174" s="101" t="str">
        <f>IF($AE174&lt;&gt;"",VLOOKUP($AE174,Afleveradressen!$A$8:$P$57,12,FALSE),"")</f>
        <v/>
      </c>
      <c r="P174" s="72" t="str">
        <f>IF(AND('Taarten koppelen'!G31&lt;&gt;"",$Y174&lt;&gt;""),'Taarten koppelen'!G31,"")</f>
        <v/>
      </c>
      <c r="Q174" s="17" t="str">
        <f t="shared" si="4"/>
        <v/>
      </c>
      <c r="R174" s="102" t="str">
        <f>IF($AE174&lt;&gt;"",VLOOKUP($AE174,Afleveradressen!$A$8:$P$57,8,FALSE),"")</f>
        <v/>
      </c>
      <c r="S174" s="105" t="str">
        <f>IF($AE174&lt;&gt;"",VLOOKUP($AE174,Afleveradressen!$A$8:$P$57,14,FALSE),"")</f>
        <v/>
      </c>
      <c r="T174" s="103" t="str">
        <f>IF(S174&lt;&gt;"",VLOOKUP($S174,stamgegevens!$B$5:$E$15,3,FALSE),"")</f>
        <v/>
      </c>
      <c r="U174" s="103" t="str">
        <f>IF(T174&lt;&gt;"",VLOOKUP($S174,stamgegevens!$B$5:$E$15,4,FALSE),"")</f>
        <v/>
      </c>
      <c r="V174" s="17"/>
      <c r="W174" s="17"/>
      <c r="X174" s="17" t="str">
        <f>IF(Y174="","",VLOOKUP(Y174,stamgegevens!$C$23:$H$52,6,FALSE))</f>
        <v/>
      </c>
      <c r="Y174" s="104" t="str">
        <f>IF('Taarten koppelen'!$M31&lt;&gt;"",'Taarten koppelen'!$M$4,"")</f>
        <v/>
      </c>
      <c r="Z174" s="17" t="str">
        <f>IF('Taarten koppelen'!M31&lt;&gt;"",'Taarten koppelen'!M31,"")</f>
        <v/>
      </c>
      <c r="AE174" s="1" t="str">
        <f t="shared" si="5"/>
        <v/>
      </c>
    </row>
    <row r="175" spans="4:31" x14ac:dyDescent="0.2">
      <c r="D175" s="100" t="str">
        <f>IF($AE175&lt;&gt;"",VLOOKUP($AE175,Afleveradressen!$A$8:$P$57,15,FALSE),"")</f>
        <v/>
      </c>
      <c r="E175" s="17"/>
      <c r="F175" s="17" t="str">
        <f>IF(AE175&lt;&gt;"",Bestelformulier!$F$44,"")</f>
        <v/>
      </c>
      <c r="G175" s="104"/>
      <c r="H175" s="100" t="str">
        <f>IF($AE175&lt;&gt;"",VLOOKUP($AE175,Afleveradressen!$A$8:$P$57,4,FALSE),"")</f>
        <v/>
      </c>
      <c r="I175" s="101" t="str">
        <f>IF($AE175&lt;&gt;"",VLOOKUP($AE175,Afleveradressen!$A$8:$P$57,5,FALSE),"")</f>
        <v/>
      </c>
      <c r="J175" s="101" t="str">
        <f>IF($AE175&lt;&gt;"",VLOOKUP($AE175,Afleveradressen!$A$8:$P$57,6,FALSE),"")</f>
        <v/>
      </c>
      <c r="K175" s="102" t="str">
        <f>IF($AE175&lt;&gt;"",VLOOKUP($AE175,Afleveradressen!$A$8:$P$57,7,FALSE),"")</f>
        <v/>
      </c>
      <c r="L175" s="72" t="str">
        <f>IF(AND('Taarten koppelen'!E32&lt;&gt;"",$Y175&lt;&gt;""),'Taarten koppelen'!E32,"")</f>
        <v/>
      </c>
      <c r="M175" s="72" t="str">
        <f>IF(AND('Taarten koppelen'!F32&lt;&gt;"",$Y175&lt;&gt;""),'Taarten koppelen'!F32,"")</f>
        <v/>
      </c>
      <c r="N175" s="72" t="str">
        <f>IF($AE175&lt;&gt;"",VLOOKUP($AE175,Afleveradressen!$A$8:$P$57,11,FALSE),"")</f>
        <v/>
      </c>
      <c r="O175" s="101" t="str">
        <f>IF($AE175&lt;&gt;"",VLOOKUP($AE175,Afleveradressen!$A$8:$P$57,12,FALSE),"")</f>
        <v/>
      </c>
      <c r="P175" s="72" t="str">
        <f>IF(AND('Taarten koppelen'!G32&lt;&gt;"",$Y175&lt;&gt;""),'Taarten koppelen'!G32,"")</f>
        <v/>
      </c>
      <c r="Q175" s="17" t="str">
        <f t="shared" si="4"/>
        <v/>
      </c>
      <c r="R175" s="102" t="str">
        <f>IF($AE175&lt;&gt;"",VLOOKUP($AE175,Afleveradressen!$A$8:$P$57,8,FALSE),"")</f>
        <v/>
      </c>
      <c r="S175" s="105" t="str">
        <f>IF($AE175&lt;&gt;"",VLOOKUP($AE175,Afleveradressen!$A$8:$P$57,14,FALSE),"")</f>
        <v/>
      </c>
      <c r="T175" s="103" t="str">
        <f>IF(S175&lt;&gt;"",VLOOKUP($S175,stamgegevens!$B$5:$E$15,3,FALSE),"")</f>
        <v/>
      </c>
      <c r="U175" s="103" t="str">
        <f>IF(T175&lt;&gt;"",VLOOKUP($S175,stamgegevens!$B$5:$E$15,4,FALSE),"")</f>
        <v/>
      </c>
      <c r="V175" s="17"/>
      <c r="W175" s="17"/>
      <c r="X175" s="17" t="str">
        <f>IF(Y175="","",VLOOKUP(Y175,stamgegevens!$C$23:$H$52,6,FALSE))</f>
        <v/>
      </c>
      <c r="Y175" s="104" t="str">
        <f>IF('Taarten koppelen'!$M32&lt;&gt;"",'Taarten koppelen'!$M$4,"")</f>
        <v/>
      </c>
      <c r="Z175" s="17" t="str">
        <f>IF('Taarten koppelen'!M32&lt;&gt;"",'Taarten koppelen'!M32,"")</f>
        <v/>
      </c>
      <c r="AE175" s="1" t="str">
        <f t="shared" si="5"/>
        <v/>
      </c>
    </row>
    <row r="176" spans="4:31" x14ac:dyDescent="0.2">
      <c r="D176" s="100" t="str">
        <f>IF($AE176&lt;&gt;"",VLOOKUP($AE176,Afleveradressen!$A$8:$P$57,15,FALSE),"")</f>
        <v/>
      </c>
      <c r="E176" s="17"/>
      <c r="F176" s="17" t="str">
        <f>IF(AE176&lt;&gt;"",Bestelformulier!$F$44,"")</f>
        <v/>
      </c>
      <c r="G176" s="104"/>
      <c r="H176" s="100" t="str">
        <f>IF($AE176&lt;&gt;"",VLOOKUP($AE176,Afleveradressen!$A$8:$P$57,4,FALSE),"")</f>
        <v/>
      </c>
      <c r="I176" s="101" t="str">
        <f>IF($AE176&lt;&gt;"",VLOOKUP($AE176,Afleveradressen!$A$8:$P$57,5,FALSE),"")</f>
        <v/>
      </c>
      <c r="J176" s="101" t="str">
        <f>IF($AE176&lt;&gt;"",VLOOKUP($AE176,Afleveradressen!$A$8:$P$57,6,FALSE),"")</f>
        <v/>
      </c>
      <c r="K176" s="102" t="str">
        <f>IF($AE176&lt;&gt;"",VLOOKUP($AE176,Afleveradressen!$A$8:$P$57,7,FALSE),"")</f>
        <v/>
      </c>
      <c r="L176" s="72" t="str">
        <f>IF(AND('Taarten koppelen'!E33&lt;&gt;"",$Y176&lt;&gt;""),'Taarten koppelen'!E33,"")</f>
        <v/>
      </c>
      <c r="M176" s="72" t="str">
        <f>IF(AND('Taarten koppelen'!F33&lt;&gt;"",$Y176&lt;&gt;""),'Taarten koppelen'!F33,"")</f>
        <v/>
      </c>
      <c r="N176" s="72" t="str">
        <f>IF($AE176&lt;&gt;"",VLOOKUP($AE176,Afleveradressen!$A$8:$P$57,11,FALSE),"")</f>
        <v/>
      </c>
      <c r="O176" s="101" t="str">
        <f>IF($AE176&lt;&gt;"",VLOOKUP($AE176,Afleveradressen!$A$8:$P$57,12,FALSE),"")</f>
        <v/>
      </c>
      <c r="P176" s="72" t="str">
        <f>IF(AND('Taarten koppelen'!G33&lt;&gt;"",$Y176&lt;&gt;""),'Taarten koppelen'!G33,"")</f>
        <v/>
      </c>
      <c r="Q176" s="17" t="str">
        <f t="shared" si="4"/>
        <v/>
      </c>
      <c r="R176" s="102" t="str">
        <f>IF($AE176&lt;&gt;"",VLOOKUP($AE176,Afleveradressen!$A$8:$P$57,8,FALSE),"")</f>
        <v/>
      </c>
      <c r="S176" s="105" t="str">
        <f>IF($AE176&lt;&gt;"",VLOOKUP($AE176,Afleveradressen!$A$8:$P$57,14,FALSE),"")</f>
        <v/>
      </c>
      <c r="T176" s="103" t="str">
        <f>IF(S176&lt;&gt;"",VLOOKUP($S176,stamgegevens!$B$5:$E$15,3,FALSE),"")</f>
        <v/>
      </c>
      <c r="U176" s="103" t="str">
        <f>IF(T176&lt;&gt;"",VLOOKUP($S176,stamgegevens!$B$5:$E$15,4,FALSE),"")</f>
        <v/>
      </c>
      <c r="V176" s="17"/>
      <c r="W176" s="17"/>
      <c r="X176" s="17" t="str">
        <f>IF(Y176="","",VLOOKUP(Y176,stamgegevens!$C$23:$H$52,6,FALSE))</f>
        <v/>
      </c>
      <c r="Y176" s="104" t="str">
        <f>IF('Taarten koppelen'!$M33&lt;&gt;"",'Taarten koppelen'!$M$4,"")</f>
        <v/>
      </c>
      <c r="Z176" s="17" t="str">
        <f>IF('Taarten koppelen'!M33&lt;&gt;"",'Taarten koppelen'!M33,"")</f>
        <v/>
      </c>
      <c r="AE176" s="1" t="str">
        <f t="shared" si="5"/>
        <v/>
      </c>
    </row>
    <row r="177" spans="4:31" x14ac:dyDescent="0.2">
      <c r="D177" s="100" t="str">
        <f>IF($AE177&lt;&gt;"",VLOOKUP($AE177,Afleveradressen!$A$8:$P$57,15,FALSE),"")</f>
        <v/>
      </c>
      <c r="E177" s="17"/>
      <c r="F177" s="17" t="str">
        <f>IF(AE177&lt;&gt;"",Bestelformulier!$F$44,"")</f>
        <v/>
      </c>
      <c r="G177" s="104"/>
      <c r="H177" s="100" t="str">
        <f>IF($AE177&lt;&gt;"",VLOOKUP($AE177,Afleveradressen!$A$8:$P$57,4,FALSE),"")</f>
        <v/>
      </c>
      <c r="I177" s="101" t="str">
        <f>IF($AE177&lt;&gt;"",VLOOKUP($AE177,Afleveradressen!$A$8:$P$57,5,FALSE),"")</f>
        <v/>
      </c>
      <c r="J177" s="101" t="str">
        <f>IF($AE177&lt;&gt;"",VLOOKUP($AE177,Afleveradressen!$A$8:$P$57,6,FALSE),"")</f>
        <v/>
      </c>
      <c r="K177" s="102" t="str">
        <f>IF($AE177&lt;&gt;"",VLOOKUP($AE177,Afleveradressen!$A$8:$P$57,7,FALSE),"")</f>
        <v/>
      </c>
      <c r="L177" s="72" t="str">
        <f>IF(AND('Taarten koppelen'!E34&lt;&gt;"",$Y177&lt;&gt;""),'Taarten koppelen'!E34,"")</f>
        <v/>
      </c>
      <c r="M177" s="72" t="str">
        <f>IF(AND('Taarten koppelen'!F34&lt;&gt;"",$Y177&lt;&gt;""),'Taarten koppelen'!F34,"")</f>
        <v/>
      </c>
      <c r="N177" s="72" t="str">
        <f>IF($AE177&lt;&gt;"",VLOOKUP($AE177,Afleveradressen!$A$8:$P$57,11,FALSE),"")</f>
        <v/>
      </c>
      <c r="O177" s="101" t="str">
        <f>IF($AE177&lt;&gt;"",VLOOKUP($AE177,Afleveradressen!$A$8:$P$57,12,FALSE),"")</f>
        <v/>
      </c>
      <c r="P177" s="72" t="str">
        <f>IF(AND('Taarten koppelen'!G34&lt;&gt;"",$Y177&lt;&gt;""),'Taarten koppelen'!G34,"")</f>
        <v/>
      </c>
      <c r="Q177" s="17" t="str">
        <f t="shared" si="4"/>
        <v/>
      </c>
      <c r="R177" s="102" t="str">
        <f>IF($AE177&lt;&gt;"",VLOOKUP($AE177,Afleveradressen!$A$8:$P$57,8,FALSE),"")</f>
        <v/>
      </c>
      <c r="S177" s="105" t="str">
        <f>IF($AE177&lt;&gt;"",VLOOKUP($AE177,Afleveradressen!$A$8:$P$57,14,FALSE),"")</f>
        <v/>
      </c>
      <c r="T177" s="103" t="str">
        <f>IF(S177&lt;&gt;"",VLOOKUP($S177,stamgegevens!$B$5:$E$15,3,FALSE),"")</f>
        <v/>
      </c>
      <c r="U177" s="103" t="str">
        <f>IF(T177&lt;&gt;"",VLOOKUP($S177,stamgegevens!$B$5:$E$15,4,FALSE),"")</f>
        <v/>
      </c>
      <c r="V177" s="17"/>
      <c r="W177" s="17"/>
      <c r="X177" s="17" t="str">
        <f>IF(Y177="","",VLOOKUP(Y177,stamgegevens!$C$23:$H$52,6,FALSE))</f>
        <v/>
      </c>
      <c r="Y177" s="104" t="str">
        <f>IF('Taarten koppelen'!$M34&lt;&gt;"",'Taarten koppelen'!$M$4,"")</f>
        <v/>
      </c>
      <c r="Z177" s="17" t="str">
        <f>IF('Taarten koppelen'!M34&lt;&gt;"",'Taarten koppelen'!M34,"")</f>
        <v/>
      </c>
      <c r="AE177" s="1" t="str">
        <f t="shared" si="5"/>
        <v/>
      </c>
    </row>
    <row r="178" spans="4:31" x14ac:dyDescent="0.2">
      <c r="D178" s="100" t="str">
        <f>IF($AE178&lt;&gt;"",VLOOKUP($AE178,Afleveradressen!$A$8:$P$57,15,FALSE),"")</f>
        <v/>
      </c>
      <c r="E178" s="17"/>
      <c r="F178" s="17" t="str">
        <f>IF(AE178&lt;&gt;"",Bestelformulier!$F$44,"")</f>
        <v/>
      </c>
      <c r="G178" s="104"/>
      <c r="H178" s="100" t="str">
        <f>IF($AE178&lt;&gt;"",VLOOKUP($AE178,Afleveradressen!$A$8:$P$57,4,FALSE),"")</f>
        <v/>
      </c>
      <c r="I178" s="101" t="str">
        <f>IF($AE178&lt;&gt;"",VLOOKUP($AE178,Afleveradressen!$A$8:$P$57,5,FALSE),"")</f>
        <v/>
      </c>
      <c r="J178" s="101" t="str">
        <f>IF($AE178&lt;&gt;"",VLOOKUP($AE178,Afleveradressen!$A$8:$P$57,6,FALSE),"")</f>
        <v/>
      </c>
      <c r="K178" s="102" t="str">
        <f>IF($AE178&lt;&gt;"",VLOOKUP($AE178,Afleveradressen!$A$8:$P$57,7,FALSE),"")</f>
        <v/>
      </c>
      <c r="L178" s="72" t="str">
        <f>IF(AND('Taarten koppelen'!E35&lt;&gt;"",$Y178&lt;&gt;""),'Taarten koppelen'!E35,"")</f>
        <v/>
      </c>
      <c r="M178" s="72" t="str">
        <f>IF(AND('Taarten koppelen'!F35&lt;&gt;"",$Y178&lt;&gt;""),'Taarten koppelen'!F35,"")</f>
        <v/>
      </c>
      <c r="N178" s="72" t="str">
        <f>IF($AE178&lt;&gt;"",VLOOKUP($AE178,Afleveradressen!$A$8:$P$57,11,FALSE),"")</f>
        <v/>
      </c>
      <c r="O178" s="101" t="str">
        <f>IF($AE178&lt;&gt;"",VLOOKUP($AE178,Afleveradressen!$A$8:$P$57,12,FALSE),"")</f>
        <v/>
      </c>
      <c r="P178" s="72" t="str">
        <f>IF(AND('Taarten koppelen'!G35&lt;&gt;"",$Y178&lt;&gt;""),'Taarten koppelen'!G35,"")</f>
        <v/>
      </c>
      <c r="Q178" s="17" t="str">
        <f t="shared" si="4"/>
        <v/>
      </c>
      <c r="R178" s="102" t="str">
        <f>IF($AE178&lt;&gt;"",VLOOKUP($AE178,Afleveradressen!$A$8:$P$57,8,FALSE),"")</f>
        <v/>
      </c>
      <c r="S178" s="105" t="str">
        <f>IF($AE178&lt;&gt;"",VLOOKUP($AE178,Afleveradressen!$A$8:$P$57,14,FALSE),"")</f>
        <v/>
      </c>
      <c r="T178" s="103" t="str">
        <f>IF(S178&lt;&gt;"",VLOOKUP($S178,stamgegevens!$B$5:$E$15,3,FALSE),"")</f>
        <v/>
      </c>
      <c r="U178" s="103" t="str">
        <f>IF(T178&lt;&gt;"",VLOOKUP($S178,stamgegevens!$B$5:$E$15,4,FALSE),"")</f>
        <v/>
      </c>
      <c r="V178" s="17"/>
      <c r="W178" s="17"/>
      <c r="X178" s="17" t="str">
        <f>IF(Y178="","",VLOOKUP(Y178,stamgegevens!$C$23:$H$52,6,FALSE))</f>
        <v/>
      </c>
      <c r="Y178" s="104" t="str">
        <f>IF('Taarten koppelen'!$M35&lt;&gt;"",'Taarten koppelen'!$M$4,"")</f>
        <v/>
      </c>
      <c r="Z178" s="17" t="str">
        <f>IF('Taarten koppelen'!M35&lt;&gt;"",'Taarten koppelen'!M35,"")</f>
        <v/>
      </c>
      <c r="AE178" s="1" t="str">
        <f t="shared" si="5"/>
        <v/>
      </c>
    </row>
    <row r="179" spans="4:31" x14ac:dyDescent="0.2">
      <c r="D179" s="100" t="str">
        <f>IF($AE179&lt;&gt;"",VLOOKUP($AE179,Afleveradressen!$A$8:$P$57,15,FALSE),"")</f>
        <v/>
      </c>
      <c r="E179" s="17"/>
      <c r="F179" s="17" t="str">
        <f>IF(AE179&lt;&gt;"",Bestelformulier!$F$44,"")</f>
        <v/>
      </c>
      <c r="G179" s="104"/>
      <c r="H179" s="100" t="str">
        <f>IF($AE179&lt;&gt;"",VLOOKUP($AE179,Afleveradressen!$A$8:$P$57,4,FALSE),"")</f>
        <v/>
      </c>
      <c r="I179" s="101" t="str">
        <f>IF($AE179&lt;&gt;"",VLOOKUP($AE179,Afleveradressen!$A$8:$P$57,5,FALSE),"")</f>
        <v/>
      </c>
      <c r="J179" s="101" t="str">
        <f>IF($AE179&lt;&gt;"",VLOOKUP($AE179,Afleveradressen!$A$8:$P$57,6,FALSE),"")</f>
        <v/>
      </c>
      <c r="K179" s="102" t="str">
        <f>IF($AE179&lt;&gt;"",VLOOKUP($AE179,Afleveradressen!$A$8:$P$57,7,FALSE),"")</f>
        <v/>
      </c>
      <c r="L179" s="72" t="str">
        <f>IF(AND('Taarten koppelen'!E36&lt;&gt;"",$Y179&lt;&gt;""),'Taarten koppelen'!E36,"")</f>
        <v/>
      </c>
      <c r="M179" s="72" t="str">
        <f>IF(AND('Taarten koppelen'!F36&lt;&gt;"",$Y179&lt;&gt;""),'Taarten koppelen'!F36,"")</f>
        <v/>
      </c>
      <c r="N179" s="72" t="str">
        <f>IF($AE179&lt;&gt;"",VLOOKUP($AE179,Afleveradressen!$A$8:$P$57,11,FALSE),"")</f>
        <v/>
      </c>
      <c r="O179" s="101" t="str">
        <f>IF($AE179&lt;&gt;"",VLOOKUP($AE179,Afleveradressen!$A$8:$P$57,12,FALSE),"")</f>
        <v/>
      </c>
      <c r="P179" s="72" t="str">
        <f>IF(AND('Taarten koppelen'!G36&lt;&gt;"",$Y179&lt;&gt;""),'Taarten koppelen'!G36,"")</f>
        <v/>
      </c>
      <c r="Q179" s="17" t="str">
        <f t="shared" si="4"/>
        <v/>
      </c>
      <c r="R179" s="102" t="str">
        <f>IF($AE179&lt;&gt;"",VLOOKUP($AE179,Afleveradressen!$A$8:$P$57,8,FALSE),"")</f>
        <v/>
      </c>
      <c r="S179" s="105" t="str">
        <f>IF($AE179&lt;&gt;"",VLOOKUP($AE179,Afleveradressen!$A$8:$P$57,14,FALSE),"")</f>
        <v/>
      </c>
      <c r="T179" s="103" t="str">
        <f>IF(S179&lt;&gt;"",VLOOKUP($S179,stamgegevens!$B$5:$E$15,3,FALSE),"")</f>
        <v/>
      </c>
      <c r="U179" s="103" t="str">
        <f>IF(T179&lt;&gt;"",VLOOKUP($S179,stamgegevens!$B$5:$E$15,4,FALSE),"")</f>
        <v/>
      </c>
      <c r="V179" s="17"/>
      <c r="W179" s="17"/>
      <c r="X179" s="17" t="str">
        <f>IF(Y179="","",VLOOKUP(Y179,stamgegevens!$C$23:$H$52,6,FALSE))</f>
        <v/>
      </c>
      <c r="Y179" s="104" t="str">
        <f>IF('Taarten koppelen'!$M36&lt;&gt;"",'Taarten koppelen'!$M$4,"")</f>
        <v/>
      </c>
      <c r="Z179" s="17" t="str">
        <f>IF('Taarten koppelen'!M36&lt;&gt;"",'Taarten koppelen'!M36,"")</f>
        <v/>
      </c>
      <c r="AE179" s="1" t="str">
        <f t="shared" si="5"/>
        <v/>
      </c>
    </row>
    <row r="180" spans="4:31" x14ac:dyDescent="0.2">
      <c r="D180" s="100" t="str">
        <f>IF($AE180&lt;&gt;"",VLOOKUP($AE180,Afleveradressen!$A$8:$P$57,15,FALSE),"")</f>
        <v/>
      </c>
      <c r="E180" s="17"/>
      <c r="F180" s="17" t="str">
        <f>IF(AE180&lt;&gt;"",Bestelformulier!$F$44,"")</f>
        <v/>
      </c>
      <c r="G180" s="104"/>
      <c r="H180" s="100" t="str">
        <f>IF($AE180&lt;&gt;"",VLOOKUP($AE180,Afleveradressen!$A$8:$P$57,4,FALSE),"")</f>
        <v/>
      </c>
      <c r="I180" s="101" t="str">
        <f>IF($AE180&lt;&gt;"",VLOOKUP($AE180,Afleveradressen!$A$8:$P$57,5,FALSE),"")</f>
        <v/>
      </c>
      <c r="J180" s="101" t="str">
        <f>IF($AE180&lt;&gt;"",VLOOKUP($AE180,Afleveradressen!$A$8:$P$57,6,FALSE),"")</f>
        <v/>
      </c>
      <c r="K180" s="102" t="str">
        <f>IF($AE180&lt;&gt;"",VLOOKUP($AE180,Afleveradressen!$A$8:$P$57,7,FALSE),"")</f>
        <v/>
      </c>
      <c r="L180" s="72" t="str">
        <f>IF(AND('Taarten koppelen'!E37&lt;&gt;"",$Y180&lt;&gt;""),'Taarten koppelen'!E37,"")</f>
        <v/>
      </c>
      <c r="M180" s="72" t="str">
        <f>IF(AND('Taarten koppelen'!F37&lt;&gt;"",$Y180&lt;&gt;""),'Taarten koppelen'!F37,"")</f>
        <v/>
      </c>
      <c r="N180" s="72" t="str">
        <f>IF($AE180&lt;&gt;"",VLOOKUP($AE180,Afleveradressen!$A$8:$P$57,11,FALSE),"")</f>
        <v/>
      </c>
      <c r="O180" s="101" t="str">
        <f>IF($AE180&lt;&gt;"",VLOOKUP($AE180,Afleveradressen!$A$8:$P$57,12,FALSE),"")</f>
        <v/>
      </c>
      <c r="P180" s="72" t="str">
        <f>IF(AND('Taarten koppelen'!G37&lt;&gt;"",$Y180&lt;&gt;""),'Taarten koppelen'!G37,"")</f>
        <v/>
      </c>
      <c r="Q180" s="17" t="str">
        <f t="shared" si="4"/>
        <v/>
      </c>
      <c r="R180" s="102" t="str">
        <f>IF($AE180&lt;&gt;"",VLOOKUP($AE180,Afleveradressen!$A$8:$P$57,8,FALSE),"")</f>
        <v/>
      </c>
      <c r="S180" s="105" t="str">
        <f>IF($AE180&lt;&gt;"",VLOOKUP($AE180,Afleveradressen!$A$8:$P$57,14,FALSE),"")</f>
        <v/>
      </c>
      <c r="T180" s="103" t="str">
        <f>IF(S180&lt;&gt;"",VLOOKUP($S180,stamgegevens!$B$5:$E$15,3,FALSE),"")</f>
        <v/>
      </c>
      <c r="U180" s="103" t="str">
        <f>IF(T180&lt;&gt;"",VLOOKUP($S180,stamgegevens!$B$5:$E$15,4,FALSE),"")</f>
        <v/>
      </c>
      <c r="V180" s="17"/>
      <c r="W180" s="17"/>
      <c r="X180" s="17" t="str">
        <f>IF(Y180="","",VLOOKUP(Y180,stamgegevens!$C$23:$H$52,6,FALSE))</f>
        <v/>
      </c>
      <c r="Y180" s="104" t="str">
        <f>IF('Taarten koppelen'!$M37&lt;&gt;"",'Taarten koppelen'!$M$4,"")</f>
        <v/>
      </c>
      <c r="Z180" s="17" t="str">
        <f>IF('Taarten koppelen'!M37&lt;&gt;"",'Taarten koppelen'!M37,"")</f>
        <v/>
      </c>
      <c r="AE180" s="1" t="str">
        <f t="shared" si="5"/>
        <v/>
      </c>
    </row>
    <row r="181" spans="4:31" x14ac:dyDescent="0.2">
      <c r="D181" s="100" t="str">
        <f>IF($AE181&lt;&gt;"",VLOOKUP($AE181,Afleveradressen!$A$8:$P$57,15,FALSE),"")</f>
        <v/>
      </c>
      <c r="E181" s="17"/>
      <c r="F181" s="17" t="str">
        <f>IF(AE181&lt;&gt;"",Bestelformulier!$F$44,"")</f>
        <v/>
      </c>
      <c r="G181" s="104"/>
      <c r="H181" s="100" t="str">
        <f>IF($AE181&lt;&gt;"",VLOOKUP($AE181,Afleveradressen!$A$8:$P$57,4,FALSE),"")</f>
        <v/>
      </c>
      <c r="I181" s="101" t="str">
        <f>IF($AE181&lt;&gt;"",VLOOKUP($AE181,Afleveradressen!$A$8:$P$57,5,FALSE),"")</f>
        <v/>
      </c>
      <c r="J181" s="101" t="str">
        <f>IF($AE181&lt;&gt;"",VLOOKUP($AE181,Afleveradressen!$A$8:$P$57,6,FALSE),"")</f>
        <v/>
      </c>
      <c r="K181" s="102" t="str">
        <f>IF($AE181&lt;&gt;"",VLOOKUP($AE181,Afleveradressen!$A$8:$P$57,7,FALSE),"")</f>
        <v/>
      </c>
      <c r="L181" s="72" t="str">
        <f>IF(AND('Taarten koppelen'!E38&lt;&gt;"",$Y181&lt;&gt;""),'Taarten koppelen'!E38,"")</f>
        <v/>
      </c>
      <c r="M181" s="72" t="str">
        <f>IF(AND('Taarten koppelen'!F38&lt;&gt;"",$Y181&lt;&gt;""),'Taarten koppelen'!F38,"")</f>
        <v/>
      </c>
      <c r="N181" s="72" t="str">
        <f>IF($AE181&lt;&gt;"",VLOOKUP($AE181,Afleveradressen!$A$8:$P$57,11,FALSE),"")</f>
        <v/>
      </c>
      <c r="O181" s="101" t="str">
        <f>IF($AE181&lt;&gt;"",VLOOKUP($AE181,Afleveradressen!$A$8:$P$57,12,FALSE),"")</f>
        <v/>
      </c>
      <c r="P181" s="72" t="str">
        <f>IF(AND('Taarten koppelen'!G38&lt;&gt;"",$Y181&lt;&gt;""),'Taarten koppelen'!G38,"")</f>
        <v/>
      </c>
      <c r="Q181" s="17" t="str">
        <f t="shared" si="4"/>
        <v/>
      </c>
      <c r="R181" s="102" t="str">
        <f>IF($AE181&lt;&gt;"",VLOOKUP($AE181,Afleveradressen!$A$8:$P$57,8,FALSE),"")</f>
        <v/>
      </c>
      <c r="S181" s="105" t="str">
        <f>IF($AE181&lt;&gt;"",VLOOKUP($AE181,Afleveradressen!$A$8:$P$57,14,FALSE),"")</f>
        <v/>
      </c>
      <c r="T181" s="103" t="str">
        <f>IF(S181&lt;&gt;"",VLOOKUP($S181,stamgegevens!$B$5:$E$15,3,FALSE),"")</f>
        <v/>
      </c>
      <c r="U181" s="103" t="str">
        <f>IF(T181&lt;&gt;"",VLOOKUP($S181,stamgegevens!$B$5:$E$15,4,FALSE),"")</f>
        <v/>
      </c>
      <c r="V181" s="17"/>
      <c r="W181" s="17"/>
      <c r="X181" s="17" t="str">
        <f>IF(Y181="","",VLOOKUP(Y181,stamgegevens!$C$23:$H$52,6,FALSE))</f>
        <v/>
      </c>
      <c r="Y181" s="104" t="str">
        <f>IF('Taarten koppelen'!$M38&lt;&gt;"",'Taarten koppelen'!$M$4,"")</f>
        <v/>
      </c>
      <c r="Z181" s="17" t="str">
        <f>IF('Taarten koppelen'!M38&lt;&gt;"",'Taarten koppelen'!M38,"")</f>
        <v/>
      </c>
      <c r="AE181" s="1" t="str">
        <f t="shared" si="5"/>
        <v/>
      </c>
    </row>
    <row r="182" spans="4:31" x14ac:dyDescent="0.2">
      <c r="D182" s="100" t="str">
        <f>IF($AE182&lt;&gt;"",VLOOKUP($AE182,Afleveradressen!$A$8:$P$57,15,FALSE),"")</f>
        <v/>
      </c>
      <c r="E182" s="17"/>
      <c r="F182" s="17" t="str">
        <f>IF(AE182&lt;&gt;"",Bestelformulier!$F$44,"")</f>
        <v/>
      </c>
      <c r="G182" s="104"/>
      <c r="H182" s="100" t="str">
        <f>IF($AE182&lt;&gt;"",VLOOKUP($AE182,Afleveradressen!$A$8:$P$57,4,FALSE),"")</f>
        <v/>
      </c>
      <c r="I182" s="101" t="str">
        <f>IF($AE182&lt;&gt;"",VLOOKUP($AE182,Afleveradressen!$A$8:$P$57,5,FALSE),"")</f>
        <v/>
      </c>
      <c r="J182" s="101" t="str">
        <f>IF($AE182&lt;&gt;"",VLOOKUP($AE182,Afleveradressen!$A$8:$P$57,6,FALSE),"")</f>
        <v/>
      </c>
      <c r="K182" s="102" t="str">
        <f>IF($AE182&lt;&gt;"",VLOOKUP($AE182,Afleveradressen!$A$8:$P$57,7,FALSE),"")</f>
        <v/>
      </c>
      <c r="L182" s="72" t="str">
        <f>IF(AND('Taarten koppelen'!E39&lt;&gt;"",$Y182&lt;&gt;""),'Taarten koppelen'!E39,"")</f>
        <v/>
      </c>
      <c r="M182" s="72" t="str">
        <f>IF(AND('Taarten koppelen'!F39&lt;&gt;"",$Y182&lt;&gt;""),'Taarten koppelen'!F39,"")</f>
        <v/>
      </c>
      <c r="N182" s="72" t="str">
        <f>IF($AE182&lt;&gt;"",VLOOKUP($AE182,Afleveradressen!$A$8:$P$57,11,FALSE),"")</f>
        <v/>
      </c>
      <c r="O182" s="101" t="str">
        <f>IF($AE182&lt;&gt;"",VLOOKUP($AE182,Afleveradressen!$A$8:$P$57,12,FALSE),"")</f>
        <v/>
      </c>
      <c r="P182" s="72" t="str">
        <f>IF(AND('Taarten koppelen'!G39&lt;&gt;"",$Y182&lt;&gt;""),'Taarten koppelen'!G39,"")</f>
        <v/>
      </c>
      <c r="Q182" s="17" t="str">
        <f t="shared" si="4"/>
        <v/>
      </c>
      <c r="R182" s="102" t="str">
        <f>IF($AE182&lt;&gt;"",VLOOKUP($AE182,Afleveradressen!$A$8:$P$57,8,FALSE),"")</f>
        <v/>
      </c>
      <c r="S182" s="105" t="str">
        <f>IF($AE182&lt;&gt;"",VLOOKUP($AE182,Afleveradressen!$A$8:$P$57,14,FALSE),"")</f>
        <v/>
      </c>
      <c r="T182" s="103" t="str">
        <f>IF(S182&lt;&gt;"",VLOOKUP($S182,stamgegevens!$B$5:$E$15,3,FALSE),"")</f>
        <v/>
      </c>
      <c r="U182" s="103" t="str">
        <f>IF(T182&lt;&gt;"",VLOOKUP($S182,stamgegevens!$B$5:$E$15,4,FALSE),"")</f>
        <v/>
      </c>
      <c r="V182" s="17"/>
      <c r="W182" s="17"/>
      <c r="X182" s="17" t="str">
        <f>IF(Y182="","",VLOOKUP(Y182,stamgegevens!$C$23:$H$52,6,FALSE))</f>
        <v/>
      </c>
      <c r="Y182" s="104" t="str">
        <f>IF('Taarten koppelen'!$M39&lt;&gt;"",'Taarten koppelen'!$M$4,"")</f>
        <v/>
      </c>
      <c r="Z182" s="17" t="str">
        <f>IF('Taarten koppelen'!M39&lt;&gt;"",'Taarten koppelen'!M39,"")</f>
        <v/>
      </c>
      <c r="AE182" s="1" t="str">
        <f t="shared" si="5"/>
        <v/>
      </c>
    </row>
    <row r="183" spans="4:31" x14ac:dyDescent="0.2">
      <c r="D183" s="100" t="str">
        <f>IF($AE183&lt;&gt;"",VLOOKUP($AE183,Afleveradressen!$A$8:$P$57,15,FALSE),"")</f>
        <v/>
      </c>
      <c r="E183" s="17"/>
      <c r="F183" s="17" t="str">
        <f>IF(AE183&lt;&gt;"",Bestelformulier!$F$44,"")</f>
        <v/>
      </c>
      <c r="G183" s="104"/>
      <c r="H183" s="100" t="str">
        <f>IF($AE183&lt;&gt;"",VLOOKUP($AE183,Afleveradressen!$A$8:$P$57,4,FALSE),"")</f>
        <v/>
      </c>
      <c r="I183" s="101" t="str">
        <f>IF($AE183&lt;&gt;"",VLOOKUP($AE183,Afleveradressen!$A$8:$P$57,5,FALSE),"")</f>
        <v/>
      </c>
      <c r="J183" s="101" t="str">
        <f>IF($AE183&lt;&gt;"",VLOOKUP($AE183,Afleveradressen!$A$8:$P$57,6,FALSE),"")</f>
        <v/>
      </c>
      <c r="K183" s="102" t="str">
        <f>IF($AE183&lt;&gt;"",VLOOKUP($AE183,Afleveradressen!$A$8:$P$57,7,FALSE),"")</f>
        <v/>
      </c>
      <c r="L183" s="72" t="str">
        <f>IF(AND('Taarten koppelen'!E40&lt;&gt;"",$Y183&lt;&gt;""),'Taarten koppelen'!E40,"")</f>
        <v/>
      </c>
      <c r="M183" s="72" t="str">
        <f>IF(AND('Taarten koppelen'!F40&lt;&gt;"",$Y183&lt;&gt;""),'Taarten koppelen'!F40,"")</f>
        <v/>
      </c>
      <c r="N183" s="72" t="str">
        <f>IF($AE183&lt;&gt;"",VLOOKUP($AE183,Afleveradressen!$A$8:$P$57,11,FALSE),"")</f>
        <v/>
      </c>
      <c r="O183" s="101" t="str">
        <f>IF($AE183&lt;&gt;"",VLOOKUP($AE183,Afleveradressen!$A$8:$P$57,12,FALSE),"")</f>
        <v/>
      </c>
      <c r="P183" s="72" t="str">
        <f>IF(AND('Taarten koppelen'!G40&lt;&gt;"",$Y183&lt;&gt;""),'Taarten koppelen'!G40,"")</f>
        <v/>
      </c>
      <c r="Q183" s="17" t="str">
        <f t="shared" si="4"/>
        <v/>
      </c>
      <c r="R183" s="102" t="str">
        <f>IF($AE183&lt;&gt;"",VLOOKUP($AE183,Afleveradressen!$A$8:$P$57,8,FALSE),"")</f>
        <v/>
      </c>
      <c r="S183" s="105" t="str">
        <f>IF($AE183&lt;&gt;"",VLOOKUP($AE183,Afleveradressen!$A$8:$P$57,14,FALSE),"")</f>
        <v/>
      </c>
      <c r="T183" s="103" t="str">
        <f>IF(S183&lt;&gt;"",VLOOKUP($S183,stamgegevens!$B$5:$E$15,3,FALSE),"")</f>
        <v/>
      </c>
      <c r="U183" s="103" t="str">
        <f>IF(T183&lt;&gt;"",VLOOKUP($S183,stamgegevens!$B$5:$E$15,4,FALSE),"")</f>
        <v/>
      </c>
      <c r="V183" s="17"/>
      <c r="W183" s="17"/>
      <c r="X183" s="17" t="str">
        <f>IF(Y183="","",VLOOKUP(Y183,stamgegevens!$C$23:$H$52,6,FALSE))</f>
        <v/>
      </c>
      <c r="Y183" s="104" t="str">
        <f>IF('Taarten koppelen'!$M40&lt;&gt;"",'Taarten koppelen'!$M$4,"")</f>
        <v/>
      </c>
      <c r="Z183" s="17" t="str">
        <f>IF('Taarten koppelen'!M40&lt;&gt;"",'Taarten koppelen'!M40,"")</f>
        <v/>
      </c>
      <c r="AE183" s="1" t="str">
        <f t="shared" si="5"/>
        <v/>
      </c>
    </row>
    <row r="184" spans="4:31" x14ac:dyDescent="0.2">
      <c r="D184" s="100" t="str">
        <f>IF($AE184&lt;&gt;"",VLOOKUP($AE184,Afleveradressen!$A$8:$P$57,15,FALSE),"")</f>
        <v/>
      </c>
      <c r="E184" s="17"/>
      <c r="F184" s="17" t="str">
        <f>IF(AE184&lt;&gt;"",Bestelformulier!$F$44,"")</f>
        <v/>
      </c>
      <c r="G184" s="104"/>
      <c r="H184" s="100" t="str">
        <f>IF($AE184&lt;&gt;"",VLOOKUP($AE184,Afleveradressen!$A$8:$P$57,4,FALSE),"")</f>
        <v/>
      </c>
      <c r="I184" s="101" t="str">
        <f>IF($AE184&lt;&gt;"",VLOOKUP($AE184,Afleveradressen!$A$8:$P$57,5,FALSE),"")</f>
        <v/>
      </c>
      <c r="J184" s="101" t="str">
        <f>IF($AE184&lt;&gt;"",VLOOKUP($AE184,Afleveradressen!$A$8:$P$57,6,FALSE),"")</f>
        <v/>
      </c>
      <c r="K184" s="102" t="str">
        <f>IF($AE184&lt;&gt;"",VLOOKUP($AE184,Afleveradressen!$A$8:$P$57,7,FALSE),"")</f>
        <v/>
      </c>
      <c r="L184" s="72" t="str">
        <f>IF(AND('Taarten koppelen'!E41&lt;&gt;"",$Y184&lt;&gt;""),'Taarten koppelen'!E41,"")</f>
        <v/>
      </c>
      <c r="M184" s="72" t="str">
        <f>IF(AND('Taarten koppelen'!F41&lt;&gt;"",$Y184&lt;&gt;""),'Taarten koppelen'!F41,"")</f>
        <v/>
      </c>
      <c r="N184" s="72" t="str">
        <f>IF($AE184&lt;&gt;"",VLOOKUP($AE184,Afleveradressen!$A$8:$P$57,11,FALSE),"")</f>
        <v/>
      </c>
      <c r="O184" s="101" t="str">
        <f>IF($AE184&lt;&gt;"",VLOOKUP($AE184,Afleveradressen!$A$8:$P$57,12,FALSE),"")</f>
        <v/>
      </c>
      <c r="P184" s="72" t="str">
        <f>IF(AND('Taarten koppelen'!G41&lt;&gt;"",$Y184&lt;&gt;""),'Taarten koppelen'!G41,"")</f>
        <v/>
      </c>
      <c r="Q184" s="17" t="str">
        <f t="shared" si="4"/>
        <v/>
      </c>
      <c r="R184" s="102" t="str">
        <f>IF($AE184&lt;&gt;"",VLOOKUP($AE184,Afleveradressen!$A$8:$P$57,8,FALSE),"")</f>
        <v/>
      </c>
      <c r="S184" s="105" t="str">
        <f>IF($AE184&lt;&gt;"",VLOOKUP($AE184,Afleveradressen!$A$8:$P$57,14,FALSE),"")</f>
        <v/>
      </c>
      <c r="T184" s="103" t="str">
        <f>IF(S184&lt;&gt;"",VLOOKUP($S184,stamgegevens!$B$5:$E$15,3,FALSE),"")</f>
        <v/>
      </c>
      <c r="U184" s="103" t="str">
        <f>IF(T184&lt;&gt;"",VLOOKUP($S184,stamgegevens!$B$5:$E$15,4,FALSE),"")</f>
        <v/>
      </c>
      <c r="V184" s="17"/>
      <c r="W184" s="17"/>
      <c r="X184" s="17" t="str">
        <f>IF(Y184="","",VLOOKUP(Y184,stamgegevens!$C$23:$H$52,6,FALSE))</f>
        <v/>
      </c>
      <c r="Y184" s="104" t="str">
        <f>IF('Taarten koppelen'!$M41&lt;&gt;"",'Taarten koppelen'!$M$4,"")</f>
        <v/>
      </c>
      <c r="Z184" s="17" t="str">
        <f>IF('Taarten koppelen'!M41&lt;&gt;"",'Taarten koppelen'!M41,"")</f>
        <v/>
      </c>
      <c r="AE184" s="1" t="str">
        <f t="shared" si="5"/>
        <v/>
      </c>
    </row>
    <row r="185" spans="4:31" x14ac:dyDescent="0.2">
      <c r="D185" s="100" t="str">
        <f>IF($AE185&lt;&gt;"",VLOOKUP($AE185,Afleveradressen!$A$8:$P$57,15,FALSE),"")</f>
        <v/>
      </c>
      <c r="E185" s="17"/>
      <c r="F185" s="17" t="str">
        <f>IF(AE185&lt;&gt;"",Bestelformulier!$F$44,"")</f>
        <v/>
      </c>
      <c r="G185" s="104"/>
      <c r="H185" s="100" t="str">
        <f>IF($AE185&lt;&gt;"",VLOOKUP($AE185,Afleveradressen!$A$8:$P$57,4,FALSE),"")</f>
        <v/>
      </c>
      <c r="I185" s="101" t="str">
        <f>IF($AE185&lt;&gt;"",VLOOKUP($AE185,Afleveradressen!$A$8:$P$57,5,FALSE),"")</f>
        <v/>
      </c>
      <c r="J185" s="101" t="str">
        <f>IF($AE185&lt;&gt;"",VLOOKUP($AE185,Afleveradressen!$A$8:$P$57,6,FALSE),"")</f>
        <v/>
      </c>
      <c r="K185" s="102" t="str">
        <f>IF($AE185&lt;&gt;"",VLOOKUP($AE185,Afleveradressen!$A$8:$P$57,7,FALSE),"")</f>
        <v/>
      </c>
      <c r="L185" s="72" t="str">
        <f>IF(AND('Taarten koppelen'!E42&lt;&gt;"",$Y185&lt;&gt;""),'Taarten koppelen'!E42,"")</f>
        <v/>
      </c>
      <c r="M185" s="72" t="str">
        <f>IF(AND('Taarten koppelen'!F42&lt;&gt;"",$Y185&lt;&gt;""),'Taarten koppelen'!F42,"")</f>
        <v/>
      </c>
      <c r="N185" s="72" t="str">
        <f>IF($AE185&lt;&gt;"",VLOOKUP($AE185,Afleveradressen!$A$8:$P$57,11,FALSE),"")</f>
        <v/>
      </c>
      <c r="O185" s="101" t="str">
        <f>IF($AE185&lt;&gt;"",VLOOKUP($AE185,Afleveradressen!$A$8:$P$57,12,FALSE),"")</f>
        <v/>
      </c>
      <c r="P185" s="72" t="str">
        <f>IF(AND('Taarten koppelen'!G42&lt;&gt;"",$Y185&lt;&gt;""),'Taarten koppelen'!G42,"")</f>
        <v/>
      </c>
      <c r="Q185" s="17" t="str">
        <f t="shared" si="4"/>
        <v/>
      </c>
      <c r="R185" s="102" t="str">
        <f>IF($AE185&lt;&gt;"",VLOOKUP($AE185,Afleveradressen!$A$8:$P$57,8,FALSE),"")</f>
        <v/>
      </c>
      <c r="S185" s="105" t="str">
        <f>IF($AE185&lt;&gt;"",VLOOKUP($AE185,Afleveradressen!$A$8:$P$57,14,FALSE),"")</f>
        <v/>
      </c>
      <c r="T185" s="103" t="str">
        <f>IF(S185&lt;&gt;"",VLOOKUP($S185,stamgegevens!$B$5:$E$15,3,FALSE),"")</f>
        <v/>
      </c>
      <c r="U185" s="103" t="str">
        <f>IF(T185&lt;&gt;"",VLOOKUP($S185,stamgegevens!$B$5:$E$15,4,FALSE),"")</f>
        <v/>
      </c>
      <c r="V185" s="17"/>
      <c r="W185" s="17"/>
      <c r="X185" s="17" t="str">
        <f>IF(Y185="","",VLOOKUP(Y185,stamgegevens!$C$23:$H$52,6,FALSE))</f>
        <v/>
      </c>
      <c r="Y185" s="104" t="str">
        <f>IF('Taarten koppelen'!$M42&lt;&gt;"",'Taarten koppelen'!$M$4,"")</f>
        <v/>
      </c>
      <c r="Z185" s="17" t="str">
        <f>IF('Taarten koppelen'!M42&lt;&gt;"",'Taarten koppelen'!M42,"")</f>
        <v/>
      </c>
      <c r="AE185" s="1" t="str">
        <f t="shared" si="5"/>
        <v/>
      </c>
    </row>
    <row r="186" spans="4:31" x14ac:dyDescent="0.2">
      <c r="D186" s="100" t="str">
        <f>IF($AE186&lt;&gt;"",VLOOKUP($AE186,Afleveradressen!$A$8:$P$57,15,FALSE),"")</f>
        <v/>
      </c>
      <c r="E186" s="17"/>
      <c r="F186" s="17" t="str">
        <f>IF(AE186&lt;&gt;"",Bestelformulier!$F$44,"")</f>
        <v/>
      </c>
      <c r="G186" s="104"/>
      <c r="H186" s="100" t="str">
        <f>IF($AE186&lt;&gt;"",VLOOKUP($AE186,Afleveradressen!$A$8:$P$57,4,FALSE),"")</f>
        <v/>
      </c>
      <c r="I186" s="101" t="str">
        <f>IF($AE186&lt;&gt;"",VLOOKUP($AE186,Afleveradressen!$A$8:$P$57,5,FALSE),"")</f>
        <v/>
      </c>
      <c r="J186" s="101" t="str">
        <f>IF($AE186&lt;&gt;"",VLOOKUP($AE186,Afleveradressen!$A$8:$P$57,6,FALSE),"")</f>
        <v/>
      </c>
      <c r="K186" s="102" t="str">
        <f>IF($AE186&lt;&gt;"",VLOOKUP($AE186,Afleveradressen!$A$8:$P$57,7,FALSE),"")</f>
        <v/>
      </c>
      <c r="L186" s="72" t="str">
        <f>IF(AND('Taarten koppelen'!E43&lt;&gt;"",$Y186&lt;&gt;""),'Taarten koppelen'!E43,"")</f>
        <v/>
      </c>
      <c r="M186" s="72" t="str">
        <f>IF(AND('Taarten koppelen'!F43&lt;&gt;"",$Y186&lt;&gt;""),'Taarten koppelen'!F43,"")</f>
        <v/>
      </c>
      <c r="N186" s="72" t="str">
        <f>IF($AE186&lt;&gt;"",VLOOKUP($AE186,Afleveradressen!$A$8:$P$57,11,FALSE),"")</f>
        <v/>
      </c>
      <c r="O186" s="101" t="str">
        <f>IF($AE186&lt;&gt;"",VLOOKUP($AE186,Afleveradressen!$A$8:$P$57,12,FALSE),"")</f>
        <v/>
      </c>
      <c r="P186" s="72" t="str">
        <f>IF(AND('Taarten koppelen'!G43&lt;&gt;"",$Y186&lt;&gt;""),'Taarten koppelen'!G43,"")</f>
        <v/>
      </c>
      <c r="Q186" s="17" t="str">
        <f t="shared" si="4"/>
        <v/>
      </c>
      <c r="R186" s="102" t="str">
        <f>IF($AE186&lt;&gt;"",VLOOKUP($AE186,Afleveradressen!$A$8:$P$57,8,FALSE),"")</f>
        <v/>
      </c>
      <c r="S186" s="105" t="str">
        <f>IF($AE186&lt;&gt;"",VLOOKUP($AE186,Afleveradressen!$A$8:$P$57,14,FALSE),"")</f>
        <v/>
      </c>
      <c r="T186" s="103" t="str">
        <f>IF(S186&lt;&gt;"",VLOOKUP($S186,stamgegevens!$B$5:$E$15,3,FALSE),"")</f>
        <v/>
      </c>
      <c r="U186" s="103" t="str">
        <f>IF(T186&lt;&gt;"",VLOOKUP($S186,stamgegevens!$B$5:$E$15,4,FALSE),"")</f>
        <v/>
      </c>
      <c r="V186" s="17"/>
      <c r="W186" s="17"/>
      <c r="X186" s="17" t="str">
        <f>IF(Y186="","",VLOOKUP(Y186,stamgegevens!$C$23:$H$52,6,FALSE))</f>
        <v/>
      </c>
      <c r="Y186" s="104" t="str">
        <f>IF('Taarten koppelen'!$M43&lt;&gt;"",'Taarten koppelen'!$M$4,"")</f>
        <v/>
      </c>
      <c r="Z186" s="17" t="str">
        <f>IF('Taarten koppelen'!M43&lt;&gt;"",'Taarten koppelen'!M43,"")</f>
        <v/>
      </c>
      <c r="AE186" s="1" t="str">
        <f t="shared" si="5"/>
        <v/>
      </c>
    </row>
    <row r="187" spans="4:31" x14ac:dyDescent="0.2">
      <c r="D187" s="100" t="str">
        <f>IF($AE187&lt;&gt;"",VLOOKUP($AE187,Afleveradressen!$A$8:$P$57,15,FALSE),"")</f>
        <v/>
      </c>
      <c r="E187" s="17"/>
      <c r="F187" s="17" t="str">
        <f>IF(AE187&lt;&gt;"",Bestelformulier!$F$44,"")</f>
        <v/>
      </c>
      <c r="G187" s="104"/>
      <c r="H187" s="100" t="str">
        <f>IF($AE187&lt;&gt;"",VLOOKUP($AE187,Afleveradressen!$A$8:$P$57,4,FALSE),"")</f>
        <v/>
      </c>
      <c r="I187" s="101" t="str">
        <f>IF($AE187&lt;&gt;"",VLOOKUP($AE187,Afleveradressen!$A$8:$P$57,5,FALSE),"")</f>
        <v/>
      </c>
      <c r="J187" s="101" t="str">
        <f>IF($AE187&lt;&gt;"",VLOOKUP($AE187,Afleveradressen!$A$8:$P$57,6,FALSE),"")</f>
        <v/>
      </c>
      <c r="K187" s="102" t="str">
        <f>IF($AE187&lt;&gt;"",VLOOKUP($AE187,Afleveradressen!$A$8:$P$57,7,FALSE),"")</f>
        <v/>
      </c>
      <c r="L187" s="72" t="str">
        <f>IF(AND('Taarten koppelen'!E44&lt;&gt;"",$Y187&lt;&gt;""),'Taarten koppelen'!E44,"")</f>
        <v/>
      </c>
      <c r="M187" s="72" t="str">
        <f>IF(AND('Taarten koppelen'!F44&lt;&gt;"",$Y187&lt;&gt;""),'Taarten koppelen'!F44,"")</f>
        <v/>
      </c>
      <c r="N187" s="72" t="str">
        <f>IF($AE187&lt;&gt;"",VLOOKUP($AE187,Afleveradressen!$A$8:$P$57,11,FALSE),"")</f>
        <v/>
      </c>
      <c r="O187" s="101" t="str">
        <f>IF($AE187&lt;&gt;"",VLOOKUP($AE187,Afleveradressen!$A$8:$P$57,12,FALSE),"")</f>
        <v/>
      </c>
      <c r="P187" s="72" t="str">
        <f>IF(AND('Taarten koppelen'!G44&lt;&gt;"",$Y187&lt;&gt;""),'Taarten koppelen'!G44,"")</f>
        <v/>
      </c>
      <c r="Q187" s="17" t="str">
        <f t="shared" si="4"/>
        <v/>
      </c>
      <c r="R187" s="102" t="str">
        <f>IF($AE187&lt;&gt;"",VLOOKUP($AE187,Afleveradressen!$A$8:$P$57,8,FALSE),"")</f>
        <v/>
      </c>
      <c r="S187" s="105" t="str">
        <f>IF($AE187&lt;&gt;"",VLOOKUP($AE187,Afleveradressen!$A$8:$P$57,14,FALSE),"")</f>
        <v/>
      </c>
      <c r="T187" s="103" t="str">
        <f>IF(S187&lt;&gt;"",VLOOKUP($S187,stamgegevens!$B$5:$E$15,3,FALSE),"")</f>
        <v/>
      </c>
      <c r="U187" s="103" t="str">
        <f>IF(T187&lt;&gt;"",VLOOKUP($S187,stamgegevens!$B$5:$E$15,4,FALSE),"")</f>
        <v/>
      </c>
      <c r="V187" s="17"/>
      <c r="W187" s="17"/>
      <c r="X187" s="17" t="str">
        <f>IF(Y187="","",VLOOKUP(Y187,stamgegevens!$C$23:$H$52,6,FALSE))</f>
        <v/>
      </c>
      <c r="Y187" s="104" t="str">
        <f>IF('Taarten koppelen'!$M44&lt;&gt;"",'Taarten koppelen'!$M$4,"")</f>
        <v/>
      </c>
      <c r="Z187" s="17" t="str">
        <f>IF('Taarten koppelen'!M44&lt;&gt;"",'Taarten koppelen'!M44,"")</f>
        <v/>
      </c>
      <c r="AE187" s="1" t="str">
        <f t="shared" si="5"/>
        <v/>
      </c>
    </row>
    <row r="188" spans="4:31" x14ac:dyDescent="0.2">
      <c r="D188" s="100" t="str">
        <f>IF($AE188&lt;&gt;"",VLOOKUP($AE188,Afleveradressen!$A$8:$P$57,15,FALSE),"")</f>
        <v/>
      </c>
      <c r="E188" s="17"/>
      <c r="F188" s="17" t="str">
        <f>IF(AE188&lt;&gt;"",Bestelformulier!$F$44,"")</f>
        <v/>
      </c>
      <c r="G188" s="104"/>
      <c r="H188" s="100" t="str">
        <f>IF($AE188&lt;&gt;"",VLOOKUP($AE188,Afleveradressen!$A$8:$P$57,4,FALSE),"")</f>
        <v/>
      </c>
      <c r="I188" s="101" t="str">
        <f>IF($AE188&lt;&gt;"",VLOOKUP($AE188,Afleveradressen!$A$8:$P$57,5,FALSE),"")</f>
        <v/>
      </c>
      <c r="J188" s="101" t="str">
        <f>IF($AE188&lt;&gt;"",VLOOKUP($AE188,Afleveradressen!$A$8:$P$57,6,FALSE),"")</f>
        <v/>
      </c>
      <c r="K188" s="102" t="str">
        <f>IF($AE188&lt;&gt;"",VLOOKUP($AE188,Afleveradressen!$A$8:$P$57,7,FALSE),"")</f>
        <v/>
      </c>
      <c r="L188" s="72" t="str">
        <f>IF(AND('Taarten koppelen'!E45&lt;&gt;"",$Y188&lt;&gt;""),'Taarten koppelen'!E45,"")</f>
        <v/>
      </c>
      <c r="M188" s="72" t="str">
        <f>IF(AND('Taarten koppelen'!F45&lt;&gt;"",$Y188&lt;&gt;""),'Taarten koppelen'!F45,"")</f>
        <v/>
      </c>
      <c r="N188" s="72" t="str">
        <f>IF($AE188&lt;&gt;"",VLOOKUP($AE188,Afleveradressen!$A$8:$P$57,11,FALSE),"")</f>
        <v/>
      </c>
      <c r="O188" s="101" t="str">
        <f>IF($AE188&lt;&gt;"",VLOOKUP($AE188,Afleveradressen!$A$8:$P$57,12,FALSE),"")</f>
        <v/>
      </c>
      <c r="P188" s="72" t="str">
        <f>IF(AND('Taarten koppelen'!G45&lt;&gt;"",$Y188&lt;&gt;""),'Taarten koppelen'!G45,"")</f>
        <v/>
      </c>
      <c r="Q188" s="17" t="str">
        <f t="shared" si="4"/>
        <v/>
      </c>
      <c r="R188" s="102" t="str">
        <f>IF($AE188&lt;&gt;"",VLOOKUP($AE188,Afleveradressen!$A$8:$P$57,8,FALSE),"")</f>
        <v/>
      </c>
      <c r="S188" s="105" t="str">
        <f>IF($AE188&lt;&gt;"",VLOOKUP($AE188,Afleveradressen!$A$8:$P$57,14,FALSE),"")</f>
        <v/>
      </c>
      <c r="T188" s="103" t="str">
        <f>IF(S188&lt;&gt;"",VLOOKUP($S188,stamgegevens!$B$5:$E$15,3,FALSE),"")</f>
        <v/>
      </c>
      <c r="U188" s="103" t="str">
        <f>IF(T188&lt;&gt;"",VLOOKUP($S188,stamgegevens!$B$5:$E$15,4,FALSE),"")</f>
        <v/>
      </c>
      <c r="V188" s="17"/>
      <c r="W188" s="17"/>
      <c r="X188" s="17" t="str">
        <f>IF(Y188="","",VLOOKUP(Y188,stamgegevens!$C$23:$H$52,6,FALSE))</f>
        <v/>
      </c>
      <c r="Y188" s="104" t="str">
        <f>IF('Taarten koppelen'!$M45&lt;&gt;"",'Taarten koppelen'!$M$4,"")</f>
        <v/>
      </c>
      <c r="Z188" s="17" t="str">
        <f>IF('Taarten koppelen'!M45&lt;&gt;"",'Taarten koppelen'!M45,"")</f>
        <v/>
      </c>
      <c r="AE188" s="1" t="str">
        <f t="shared" si="5"/>
        <v/>
      </c>
    </row>
    <row r="189" spans="4:31" x14ac:dyDescent="0.2">
      <c r="D189" s="100" t="str">
        <f>IF($AE189&lt;&gt;"",VLOOKUP($AE189,Afleveradressen!$A$8:$P$57,15,FALSE),"")</f>
        <v/>
      </c>
      <c r="E189" s="17"/>
      <c r="F189" s="17" t="str">
        <f>IF(AE189&lt;&gt;"",Bestelformulier!$F$44,"")</f>
        <v/>
      </c>
      <c r="G189" s="104"/>
      <c r="H189" s="100" t="str">
        <f>IF($AE189&lt;&gt;"",VLOOKUP($AE189,Afleveradressen!$A$8:$P$57,4,FALSE),"")</f>
        <v/>
      </c>
      <c r="I189" s="101" t="str">
        <f>IF($AE189&lt;&gt;"",VLOOKUP($AE189,Afleveradressen!$A$8:$P$57,5,FALSE),"")</f>
        <v/>
      </c>
      <c r="J189" s="101" t="str">
        <f>IF($AE189&lt;&gt;"",VLOOKUP($AE189,Afleveradressen!$A$8:$P$57,6,FALSE),"")</f>
        <v/>
      </c>
      <c r="K189" s="102" t="str">
        <f>IF($AE189&lt;&gt;"",VLOOKUP($AE189,Afleveradressen!$A$8:$P$57,7,FALSE),"")</f>
        <v/>
      </c>
      <c r="L189" s="72" t="str">
        <f>IF(AND('Taarten koppelen'!E46&lt;&gt;"",$Y189&lt;&gt;""),'Taarten koppelen'!E46,"")</f>
        <v/>
      </c>
      <c r="M189" s="72" t="str">
        <f>IF(AND('Taarten koppelen'!F46&lt;&gt;"",$Y189&lt;&gt;""),'Taarten koppelen'!F46,"")</f>
        <v/>
      </c>
      <c r="N189" s="72" t="str">
        <f>IF($AE189&lt;&gt;"",VLOOKUP($AE189,Afleveradressen!$A$8:$P$57,11,FALSE),"")</f>
        <v/>
      </c>
      <c r="O189" s="101" t="str">
        <f>IF($AE189&lt;&gt;"",VLOOKUP($AE189,Afleveradressen!$A$8:$P$57,12,FALSE),"")</f>
        <v/>
      </c>
      <c r="P189" s="72" t="str">
        <f>IF(AND('Taarten koppelen'!G46&lt;&gt;"",$Y189&lt;&gt;""),'Taarten koppelen'!G46,"")</f>
        <v/>
      </c>
      <c r="Q189" s="17" t="str">
        <f t="shared" si="4"/>
        <v/>
      </c>
      <c r="R189" s="102" t="str">
        <f>IF($AE189&lt;&gt;"",VLOOKUP($AE189,Afleveradressen!$A$8:$P$57,8,FALSE),"")</f>
        <v/>
      </c>
      <c r="S189" s="105" t="str">
        <f>IF($AE189&lt;&gt;"",VLOOKUP($AE189,Afleveradressen!$A$8:$P$57,14,FALSE),"")</f>
        <v/>
      </c>
      <c r="T189" s="103" t="str">
        <f>IF(S189&lt;&gt;"",VLOOKUP($S189,stamgegevens!$B$5:$E$15,3,FALSE),"")</f>
        <v/>
      </c>
      <c r="U189" s="103" t="str">
        <f>IF(T189&lt;&gt;"",VLOOKUP($S189,stamgegevens!$B$5:$E$15,4,FALSE),"")</f>
        <v/>
      </c>
      <c r="V189" s="17"/>
      <c r="W189" s="17"/>
      <c r="X189" s="17" t="str">
        <f>IF(Y189="","",VLOOKUP(Y189,stamgegevens!$C$23:$H$52,6,FALSE))</f>
        <v/>
      </c>
      <c r="Y189" s="104" t="str">
        <f>IF('Taarten koppelen'!$M46&lt;&gt;"",'Taarten koppelen'!$M$4,"")</f>
        <v/>
      </c>
      <c r="Z189" s="17" t="str">
        <f>IF('Taarten koppelen'!M46&lt;&gt;"",'Taarten koppelen'!M46,"")</f>
        <v/>
      </c>
      <c r="AE189" s="1" t="str">
        <f t="shared" si="5"/>
        <v/>
      </c>
    </row>
    <row r="190" spans="4:31" x14ac:dyDescent="0.2">
      <c r="D190" s="100" t="str">
        <f>IF($AE190&lt;&gt;"",VLOOKUP($AE190,Afleveradressen!$A$8:$P$57,15,FALSE),"")</f>
        <v/>
      </c>
      <c r="E190" s="17"/>
      <c r="F190" s="17" t="str">
        <f>IF(AE190&lt;&gt;"",Bestelformulier!$F$44,"")</f>
        <v/>
      </c>
      <c r="G190" s="104"/>
      <c r="H190" s="100" t="str">
        <f>IF($AE190&lt;&gt;"",VLOOKUP($AE190,Afleveradressen!$A$8:$P$57,4,FALSE),"")</f>
        <v/>
      </c>
      <c r="I190" s="101" t="str">
        <f>IF($AE190&lt;&gt;"",VLOOKUP($AE190,Afleveradressen!$A$8:$P$57,5,FALSE),"")</f>
        <v/>
      </c>
      <c r="J190" s="101" t="str">
        <f>IF($AE190&lt;&gt;"",VLOOKUP($AE190,Afleveradressen!$A$8:$P$57,6,FALSE),"")</f>
        <v/>
      </c>
      <c r="K190" s="102" t="str">
        <f>IF($AE190&lt;&gt;"",VLOOKUP($AE190,Afleveradressen!$A$8:$P$57,7,FALSE),"")</f>
        <v/>
      </c>
      <c r="L190" s="72" t="str">
        <f>IF(AND('Taarten koppelen'!E47&lt;&gt;"",$Y190&lt;&gt;""),'Taarten koppelen'!E47,"")</f>
        <v/>
      </c>
      <c r="M190" s="72" t="str">
        <f>IF(AND('Taarten koppelen'!F47&lt;&gt;"",$Y190&lt;&gt;""),'Taarten koppelen'!F47,"")</f>
        <v/>
      </c>
      <c r="N190" s="72" t="str">
        <f>IF($AE190&lt;&gt;"",VLOOKUP($AE190,Afleveradressen!$A$8:$P$57,11,FALSE),"")</f>
        <v/>
      </c>
      <c r="O190" s="101" t="str">
        <f>IF($AE190&lt;&gt;"",VLOOKUP($AE190,Afleveradressen!$A$8:$P$57,12,FALSE),"")</f>
        <v/>
      </c>
      <c r="P190" s="72" t="str">
        <f>IF(AND('Taarten koppelen'!G47&lt;&gt;"",$Y190&lt;&gt;""),'Taarten koppelen'!G47,"")</f>
        <v/>
      </c>
      <c r="Q190" s="17" t="str">
        <f t="shared" si="4"/>
        <v/>
      </c>
      <c r="R190" s="102" t="str">
        <f>IF($AE190&lt;&gt;"",VLOOKUP($AE190,Afleveradressen!$A$8:$P$57,8,FALSE),"")</f>
        <v/>
      </c>
      <c r="S190" s="105" t="str">
        <f>IF($AE190&lt;&gt;"",VLOOKUP($AE190,Afleveradressen!$A$8:$P$57,14,FALSE),"")</f>
        <v/>
      </c>
      <c r="T190" s="103" t="str">
        <f>IF(S190&lt;&gt;"",VLOOKUP($S190,stamgegevens!$B$5:$E$15,3,FALSE),"")</f>
        <v/>
      </c>
      <c r="U190" s="103" t="str">
        <f>IF(T190&lt;&gt;"",VLOOKUP($S190,stamgegevens!$B$5:$E$15,4,FALSE),"")</f>
        <v/>
      </c>
      <c r="V190" s="17"/>
      <c r="W190" s="17"/>
      <c r="X190" s="17" t="str">
        <f>IF(Y190="","",VLOOKUP(Y190,stamgegevens!$C$23:$H$52,6,FALSE))</f>
        <v/>
      </c>
      <c r="Y190" s="104" t="str">
        <f>IF('Taarten koppelen'!$M47&lt;&gt;"",'Taarten koppelen'!$M$4,"")</f>
        <v/>
      </c>
      <c r="Z190" s="17" t="str">
        <f>IF('Taarten koppelen'!M47&lt;&gt;"",'Taarten koppelen'!M47,"")</f>
        <v/>
      </c>
      <c r="AE190" s="1" t="str">
        <f t="shared" si="5"/>
        <v/>
      </c>
    </row>
    <row r="191" spans="4:31" x14ac:dyDescent="0.2">
      <c r="D191" s="100" t="str">
        <f>IF($AE191&lt;&gt;"",VLOOKUP($AE191,Afleveradressen!$A$8:$P$57,15,FALSE),"")</f>
        <v/>
      </c>
      <c r="E191" s="17"/>
      <c r="F191" s="17" t="str">
        <f>IF(AE191&lt;&gt;"",Bestelformulier!$F$44,"")</f>
        <v/>
      </c>
      <c r="G191" s="104"/>
      <c r="H191" s="100" t="str">
        <f>IF($AE191&lt;&gt;"",VLOOKUP($AE191,Afleveradressen!$A$8:$P$57,4,FALSE),"")</f>
        <v/>
      </c>
      <c r="I191" s="101" t="str">
        <f>IF($AE191&lt;&gt;"",VLOOKUP($AE191,Afleveradressen!$A$8:$P$57,5,FALSE),"")</f>
        <v/>
      </c>
      <c r="J191" s="101" t="str">
        <f>IF($AE191&lt;&gt;"",VLOOKUP($AE191,Afleveradressen!$A$8:$P$57,6,FALSE),"")</f>
        <v/>
      </c>
      <c r="K191" s="102" t="str">
        <f>IF($AE191&lt;&gt;"",VLOOKUP($AE191,Afleveradressen!$A$8:$P$57,7,FALSE),"")</f>
        <v/>
      </c>
      <c r="L191" s="72" t="str">
        <f>IF(AND('Taarten koppelen'!E48&lt;&gt;"",$Y191&lt;&gt;""),'Taarten koppelen'!E48,"")</f>
        <v/>
      </c>
      <c r="M191" s="72" t="str">
        <f>IF(AND('Taarten koppelen'!F48&lt;&gt;"",$Y191&lt;&gt;""),'Taarten koppelen'!F48,"")</f>
        <v/>
      </c>
      <c r="N191" s="72" t="str">
        <f>IF($AE191&lt;&gt;"",VLOOKUP($AE191,Afleveradressen!$A$8:$P$57,11,FALSE),"")</f>
        <v/>
      </c>
      <c r="O191" s="101" t="str">
        <f>IF($AE191&lt;&gt;"",VLOOKUP($AE191,Afleveradressen!$A$8:$P$57,12,FALSE),"")</f>
        <v/>
      </c>
      <c r="P191" s="72" t="str">
        <f>IF(AND('Taarten koppelen'!G48&lt;&gt;"",$Y191&lt;&gt;""),'Taarten koppelen'!G48,"")</f>
        <v/>
      </c>
      <c r="Q191" s="17" t="str">
        <f t="shared" si="4"/>
        <v/>
      </c>
      <c r="R191" s="102" t="str">
        <f>IF($AE191&lt;&gt;"",VLOOKUP($AE191,Afleveradressen!$A$8:$P$57,8,FALSE),"")</f>
        <v/>
      </c>
      <c r="S191" s="105" t="str">
        <f>IF($AE191&lt;&gt;"",VLOOKUP($AE191,Afleveradressen!$A$8:$P$57,14,FALSE),"")</f>
        <v/>
      </c>
      <c r="T191" s="103" t="str">
        <f>IF(S191&lt;&gt;"",VLOOKUP($S191,stamgegevens!$B$5:$E$15,3,FALSE),"")</f>
        <v/>
      </c>
      <c r="U191" s="103" t="str">
        <f>IF(T191&lt;&gt;"",VLOOKUP($S191,stamgegevens!$B$5:$E$15,4,FALSE),"")</f>
        <v/>
      </c>
      <c r="V191" s="17"/>
      <c r="W191" s="17"/>
      <c r="X191" s="17" t="str">
        <f>IF(Y191="","",VLOOKUP(Y191,stamgegevens!$C$23:$H$52,6,FALSE))</f>
        <v/>
      </c>
      <c r="Y191" s="104" t="str">
        <f>IF('Taarten koppelen'!$M48&lt;&gt;"",'Taarten koppelen'!$M$4,"")</f>
        <v/>
      </c>
      <c r="Z191" s="17" t="str">
        <f>IF('Taarten koppelen'!M48&lt;&gt;"",'Taarten koppelen'!M48,"")</f>
        <v/>
      </c>
      <c r="AE191" s="1" t="str">
        <f t="shared" si="5"/>
        <v/>
      </c>
    </row>
    <row r="192" spans="4:31" x14ac:dyDescent="0.2">
      <c r="D192" s="100" t="str">
        <f>IF($AE192&lt;&gt;"",VLOOKUP($AE192,Afleveradressen!$A$8:$P$57,15,FALSE),"")</f>
        <v/>
      </c>
      <c r="E192" s="17"/>
      <c r="F192" s="17" t="str">
        <f>IF(AE192&lt;&gt;"",Bestelformulier!$F$44,"")</f>
        <v/>
      </c>
      <c r="G192" s="104"/>
      <c r="H192" s="100" t="str">
        <f>IF($AE192&lt;&gt;"",VLOOKUP($AE192,Afleveradressen!$A$8:$P$57,4,FALSE),"")</f>
        <v/>
      </c>
      <c r="I192" s="101" t="str">
        <f>IF($AE192&lt;&gt;"",VLOOKUP($AE192,Afleveradressen!$A$8:$P$57,5,FALSE),"")</f>
        <v/>
      </c>
      <c r="J192" s="101" t="str">
        <f>IF($AE192&lt;&gt;"",VLOOKUP($AE192,Afleveradressen!$A$8:$P$57,6,FALSE),"")</f>
        <v/>
      </c>
      <c r="K192" s="102" t="str">
        <f>IF($AE192&lt;&gt;"",VLOOKUP($AE192,Afleveradressen!$A$8:$P$57,7,FALSE),"")</f>
        <v/>
      </c>
      <c r="L192" s="72" t="str">
        <f>IF(AND('Taarten koppelen'!E49&lt;&gt;"",$Y192&lt;&gt;""),'Taarten koppelen'!E49,"")</f>
        <v/>
      </c>
      <c r="M192" s="72" t="str">
        <f>IF(AND('Taarten koppelen'!F49&lt;&gt;"",$Y192&lt;&gt;""),'Taarten koppelen'!F49,"")</f>
        <v/>
      </c>
      <c r="N192" s="72" t="str">
        <f>IF($AE192&lt;&gt;"",VLOOKUP($AE192,Afleveradressen!$A$8:$P$57,11,FALSE),"")</f>
        <v/>
      </c>
      <c r="O192" s="101" t="str">
        <f>IF($AE192&lt;&gt;"",VLOOKUP($AE192,Afleveradressen!$A$8:$P$57,12,FALSE),"")</f>
        <v/>
      </c>
      <c r="P192" s="72" t="str">
        <f>IF(AND('Taarten koppelen'!G49&lt;&gt;"",$Y192&lt;&gt;""),'Taarten koppelen'!G49,"")</f>
        <v/>
      </c>
      <c r="Q192" s="17" t="str">
        <f t="shared" si="4"/>
        <v/>
      </c>
      <c r="R192" s="102" t="str">
        <f>IF($AE192&lt;&gt;"",VLOOKUP($AE192,Afleveradressen!$A$8:$P$57,8,FALSE),"")</f>
        <v/>
      </c>
      <c r="S192" s="105" t="str">
        <f>IF($AE192&lt;&gt;"",VLOOKUP($AE192,Afleveradressen!$A$8:$P$57,14,FALSE),"")</f>
        <v/>
      </c>
      <c r="T192" s="103" t="str">
        <f>IF(S192&lt;&gt;"",VLOOKUP($S192,stamgegevens!$B$5:$E$15,3,FALSE),"")</f>
        <v/>
      </c>
      <c r="U192" s="103" t="str">
        <f>IF(T192&lt;&gt;"",VLOOKUP($S192,stamgegevens!$B$5:$E$15,4,FALSE),"")</f>
        <v/>
      </c>
      <c r="V192" s="17"/>
      <c r="W192" s="17"/>
      <c r="X192" s="17" t="str">
        <f>IF(Y192="","",VLOOKUP(Y192,stamgegevens!$C$23:$H$52,6,FALSE))</f>
        <v/>
      </c>
      <c r="Y192" s="104" t="str">
        <f>IF('Taarten koppelen'!$M49&lt;&gt;"",'Taarten koppelen'!$M$4,"")</f>
        <v/>
      </c>
      <c r="Z192" s="17" t="str">
        <f>IF('Taarten koppelen'!M49&lt;&gt;"",'Taarten koppelen'!M49,"")</f>
        <v/>
      </c>
      <c r="AE192" s="1" t="str">
        <f t="shared" si="5"/>
        <v/>
      </c>
    </row>
    <row r="193" spans="4:31" x14ac:dyDescent="0.2">
      <c r="D193" s="100" t="str">
        <f>IF($AE193&lt;&gt;"",VLOOKUP($AE193,Afleveradressen!$A$8:$P$57,15,FALSE),"")</f>
        <v/>
      </c>
      <c r="E193" s="17"/>
      <c r="F193" s="17" t="str">
        <f>IF(AE193&lt;&gt;"",Bestelformulier!$F$44,"")</f>
        <v/>
      </c>
      <c r="G193" s="104"/>
      <c r="H193" s="100" t="str">
        <f>IF($AE193&lt;&gt;"",VLOOKUP($AE193,Afleveradressen!$A$8:$P$57,4,FALSE),"")</f>
        <v/>
      </c>
      <c r="I193" s="101" t="str">
        <f>IF($AE193&lt;&gt;"",VLOOKUP($AE193,Afleveradressen!$A$8:$P$57,5,FALSE),"")</f>
        <v/>
      </c>
      <c r="J193" s="101" t="str">
        <f>IF($AE193&lt;&gt;"",VLOOKUP($AE193,Afleveradressen!$A$8:$P$57,6,FALSE),"")</f>
        <v/>
      </c>
      <c r="K193" s="102" t="str">
        <f>IF($AE193&lt;&gt;"",VLOOKUP($AE193,Afleveradressen!$A$8:$P$57,7,FALSE),"")</f>
        <v/>
      </c>
      <c r="L193" s="72" t="str">
        <f>IF(AND('Taarten koppelen'!E50&lt;&gt;"",$Y193&lt;&gt;""),'Taarten koppelen'!E50,"")</f>
        <v/>
      </c>
      <c r="M193" s="72" t="str">
        <f>IF(AND('Taarten koppelen'!F50&lt;&gt;"",$Y193&lt;&gt;""),'Taarten koppelen'!F50,"")</f>
        <v/>
      </c>
      <c r="N193" s="72" t="str">
        <f>IF($AE193&lt;&gt;"",VLOOKUP($AE193,Afleveradressen!$A$8:$P$57,11,FALSE),"")</f>
        <v/>
      </c>
      <c r="O193" s="101" t="str">
        <f>IF($AE193&lt;&gt;"",VLOOKUP($AE193,Afleveradressen!$A$8:$P$57,12,FALSE),"")</f>
        <v/>
      </c>
      <c r="P193" s="72" t="str">
        <f>IF(AND('Taarten koppelen'!G50&lt;&gt;"",$Y193&lt;&gt;""),'Taarten koppelen'!G50,"")</f>
        <v/>
      </c>
      <c r="Q193" s="17" t="str">
        <f t="shared" si="4"/>
        <v/>
      </c>
      <c r="R193" s="102" t="str">
        <f>IF($AE193&lt;&gt;"",VLOOKUP($AE193,Afleveradressen!$A$8:$P$57,8,FALSE),"")</f>
        <v/>
      </c>
      <c r="S193" s="105" t="str">
        <f>IF($AE193&lt;&gt;"",VLOOKUP($AE193,Afleveradressen!$A$8:$P$57,14,FALSE),"")</f>
        <v/>
      </c>
      <c r="T193" s="103" t="str">
        <f>IF(S193&lt;&gt;"",VLOOKUP($S193,stamgegevens!$B$5:$E$15,3,FALSE),"")</f>
        <v/>
      </c>
      <c r="U193" s="103" t="str">
        <f>IF(T193&lt;&gt;"",VLOOKUP($S193,stamgegevens!$B$5:$E$15,4,FALSE),"")</f>
        <v/>
      </c>
      <c r="V193" s="17"/>
      <c r="W193" s="17"/>
      <c r="X193" s="17" t="str">
        <f>IF(Y193="","",VLOOKUP(Y193,stamgegevens!$C$23:$H$52,6,FALSE))</f>
        <v/>
      </c>
      <c r="Y193" s="104" t="str">
        <f>IF('Taarten koppelen'!$M50&lt;&gt;"",'Taarten koppelen'!$M$4,"")</f>
        <v/>
      </c>
      <c r="Z193" s="17" t="str">
        <f>IF('Taarten koppelen'!M50&lt;&gt;"",'Taarten koppelen'!M50,"")</f>
        <v/>
      </c>
      <c r="AE193" s="1" t="str">
        <f t="shared" si="5"/>
        <v/>
      </c>
    </row>
    <row r="194" spans="4:31" x14ac:dyDescent="0.2">
      <c r="D194" s="100" t="str">
        <f>IF($AE194&lt;&gt;"",VLOOKUP($AE194,Afleveradressen!$A$8:$P$57,15,FALSE),"")</f>
        <v/>
      </c>
      <c r="E194" s="17"/>
      <c r="F194" s="17" t="str">
        <f>IF(AE194&lt;&gt;"",Bestelformulier!$F$44,"")</f>
        <v/>
      </c>
      <c r="G194" s="104"/>
      <c r="H194" s="100" t="str">
        <f>IF($AE194&lt;&gt;"",VLOOKUP($AE194,Afleveradressen!$A$8:$P$57,4,FALSE),"")</f>
        <v/>
      </c>
      <c r="I194" s="101" t="str">
        <f>IF($AE194&lt;&gt;"",VLOOKUP($AE194,Afleveradressen!$A$8:$P$57,5,FALSE),"")</f>
        <v/>
      </c>
      <c r="J194" s="101" t="str">
        <f>IF($AE194&lt;&gt;"",VLOOKUP($AE194,Afleveradressen!$A$8:$P$57,6,FALSE),"")</f>
        <v/>
      </c>
      <c r="K194" s="102" t="str">
        <f>IF($AE194&lt;&gt;"",VLOOKUP($AE194,Afleveradressen!$A$8:$P$57,7,FALSE),"")</f>
        <v/>
      </c>
      <c r="L194" s="72" t="str">
        <f>IF(AND('Taarten koppelen'!E51&lt;&gt;"",$Y194&lt;&gt;""),'Taarten koppelen'!E51,"")</f>
        <v/>
      </c>
      <c r="M194" s="72" t="str">
        <f>IF(AND('Taarten koppelen'!F51&lt;&gt;"",$Y194&lt;&gt;""),'Taarten koppelen'!F51,"")</f>
        <v/>
      </c>
      <c r="N194" s="72" t="str">
        <f>IF($AE194&lt;&gt;"",VLOOKUP($AE194,Afleveradressen!$A$8:$P$57,11,FALSE),"")</f>
        <v/>
      </c>
      <c r="O194" s="101" t="str">
        <f>IF($AE194&lt;&gt;"",VLOOKUP($AE194,Afleveradressen!$A$8:$P$57,12,FALSE),"")</f>
        <v/>
      </c>
      <c r="P194" s="72" t="str">
        <f>IF(AND('Taarten koppelen'!G51&lt;&gt;"",$Y194&lt;&gt;""),'Taarten koppelen'!G51,"")</f>
        <v/>
      </c>
      <c r="Q194" s="17" t="str">
        <f t="shared" si="4"/>
        <v/>
      </c>
      <c r="R194" s="102" t="str">
        <f>IF($AE194&lt;&gt;"",VLOOKUP($AE194,Afleveradressen!$A$8:$P$57,8,FALSE),"")</f>
        <v/>
      </c>
      <c r="S194" s="105" t="str">
        <f>IF($AE194&lt;&gt;"",VLOOKUP($AE194,Afleveradressen!$A$8:$P$57,14,FALSE),"")</f>
        <v/>
      </c>
      <c r="T194" s="103" t="str">
        <f>IF(S194&lt;&gt;"",VLOOKUP($S194,stamgegevens!$B$5:$E$15,3,FALSE),"")</f>
        <v/>
      </c>
      <c r="U194" s="103" t="str">
        <f>IF(T194&lt;&gt;"",VLOOKUP($S194,stamgegevens!$B$5:$E$15,4,FALSE),"")</f>
        <v/>
      </c>
      <c r="V194" s="17"/>
      <c r="W194" s="17"/>
      <c r="X194" s="17" t="str">
        <f>IF(Y194="","",VLOOKUP(Y194,stamgegevens!$C$23:$H$52,6,FALSE))</f>
        <v/>
      </c>
      <c r="Y194" s="104" t="str">
        <f>IF('Taarten koppelen'!$M51&lt;&gt;"",'Taarten koppelen'!$M$4,"")</f>
        <v/>
      </c>
      <c r="Z194" s="17" t="str">
        <f>IF('Taarten koppelen'!M51&lt;&gt;"",'Taarten koppelen'!M51,"")</f>
        <v/>
      </c>
      <c r="AE194" s="1" t="str">
        <f t="shared" si="5"/>
        <v/>
      </c>
    </row>
    <row r="195" spans="4:31" x14ac:dyDescent="0.2">
      <c r="D195" s="100" t="str">
        <f>IF($AE195&lt;&gt;"",VLOOKUP($AE195,Afleveradressen!$A$8:$P$57,15,FALSE),"")</f>
        <v/>
      </c>
      <c r="E195" s="17"/>
      <c r="F195" s="17" t="str">
        <f>IF(AE195&lt;&gt;"",Bestelformulier!$F$44,"")</f>
        <v/>
      </c>
      <c r="G195" s="104"/>
      <c r="H195" s="100" t="str">
        <f>IF($AE195&lt;&gt;"",VLOOKUP($AE195,Afleveradressen!$A$8:$P$57,4,FALSE),"")</f>
        <v/>
      </c>
      <c r="I195" s="101" t="str">
        <f>IF($AE195&lt;&gt;"",VLOOKUP($AE195,Afleveradressen!$A$8:$P$57,5,FALSE),"")</f>
        <v/>
      </c>
      <c r="J195" s="101" t="str">
        <f>IF($AE195&lt;&gt;"",VLOOKUP($AE195,Afleveradressen!$A$8:$P$57,6,FALSE),"")</f>
        <v/>
      </c>
      <c r="K195" s="102" t="str">
        <f>IF($AE195&lt;&gt;"",VLOOKUP($AE195,Afleveradressen!$A$8:$P$57,7,FALSE),"")</f>
        <v/>
      </c>
      <c r="L195" s="72" t="str">
        <f>IF(AND('Taarten koppelen'!E52&lt;&gt;"",$Y195&lt;&gt;""),'Taarten koppelen'!E52,"")</f>
        <v/>
      </c>
      <c r="M195" s="72" t="str">
        <f>IF(AND('Taarten koppelen'!F52&lt;&gt;"",$Y195&lt;&gt;""),'Taarten koppelen'!F52,"")</f>
        <v/>
      </c>
      <c r="N195" s="72" t="str">
        <f>IF($AE195&lt;&gt;"",VLOOKUP($AE195,Afleveradressen!$A$8:$P$57,11,FALSE),"")</f>
        <v/>
      </c>
      <c r="O195" s="101" t="str">
        <f>IF($AE195&lt;&gt;"",VLOOKUP($AE195,Afleveradressen!$A$8:$P$57,12,FALSE),"")</f>
        <v/>
      </c>
      <c r="P195" s="72" t="str">
        <f>IF(AND('Taarten koppelen'!G52&lt;&gt;"",$Y195&lt;&gt;""),'Taarten koppelen'!G52,"")</f>
        <v/>
      </c>
      <c r="Q195" s="17" t="str">
        <f t="shared" si="4"/>
        <v/>
      </c>
      <c r="R195" s="102" t="str">
        <f>IF($AE195&lt;&gt;"",VLOOKUP($AE195,Afleveradressen!$A$8:$P$57,8,FALSE),"")</f>
        <v/>
      </c>
      <c r="S195" s="105" t="str">
        <f>IF($AE195&lt;&gt;"",VLOOKUP($AE195,Afleveradressen!$A$8:$P$57,14,FALSE),"")</f>
        <v/>
      </c>
      <c r="T195" s="103" t="str">
        <f>IF(S195&lt;&gt;"",VLOOKUP($S195,stamgegevens!$B$5:$E$15,3,FALSE),"")</f>
        <v/>
      </c>
      <c r="U195" s="103" t="str">
        <f>IF(T195&lt;&gt;"",VLOOKUP($S195,stamgegevens!$B$5:$E$15,4,FALSE),"")</f>
        <v/>
      </c>
      <c r="V195" s="17"/>
      <c r="W195" s="17"/>
      <c r="X195" s="17" t="str">
        <f>IF(Y195="","",VLOOKUP(Y195,stamgegevens!$C$23:$H$52,6,FALSE))</f>
        <v/>
      </c>
      <c r="Y195" s="104" t="str">
        <f>IF('Taarten koppelen'!$M52&lt;&gt;"",'Taarten koppelen'!$M$4,"")</f>
        <v/>
      </c>
      <c r="Z195" s="17" t="str">
        <f>IF('Taarten koppelen'!M52&lt;&gt;"",'Taarten koppelen'!M52,"")</f>
        <v/>
      </c>
      <c r="AE195" s="1" t="str">
        <f t="shared" si="5"/>
        <v/>
      </c>
    </row>
    <row r="196" spans="4:31" x14ac:dyDescent="0.2">
      <c r="D196" s="100" t="str">
        <f>IF($AE196&lt;&gt;"",VLOOKUP($AE196,Afleveradressen!$A$8:$P$57,15,FALSE),"")</f>
        <v/>
      </c>
      <c r="E196" s="17"/>
      <c r="F196" s="17" t="str">
        <f>IF(AE196&lt;&gt;"",Bestelformulier!$F$44,"")</f>
        <v/>
      </c>
      <c r="G196" s="104"/>
      <c r="H196" s="100" t="str">
        <f>IF($AE196&lt;&gt;"",VLOOKUP($AE196,Afleveradressen!$A$8:$P$57,4,FALSE),"")</f>
        <v/>
      </c>
      <c r="I196" s="101" t="str">
        <f>IF($AE196&lt;&gt;"",VLOOKUP($AE196,Afleveradressen!$A$8:$P$57,5,FALSE),"")</f>
        <v/>
      </c>
      <c r="J196" s="101" t="str">
        <f>IF($AE196&lt;&gt;"",VLOOKUP($AE196,Afleveradressen!$A$8:$P$57,6,FALSE),"")</f>
        <v/>
      </c>
      <c r="K196" s="102" t="str">
        <f>IF($AE196&lt;&gt;"",VLOOKUP($AE196,Afleveradressen!$A$8:$P$57,7,FALSE),"")</f>
        <v/>
      </c>
      <c r="L196" s="72" t="str">
        <f>IF(AND('Taarten koppelen'!E53&lt;&gt;"",$Y196&lt;&gt;""),'Taarten koppelen'!E53,"")</f>
        <v/>
      </c>
      <c r="M196" s="72" t="str">
        <f>IF(AND('Taarten koppelen'!F53&lt;&gt;"",$Y196&lt;&gt;""),'Taarten koppelen'!F53,"")</f>
        <v/>
      </c>
      <c r="N196" s="72" t="str">
        <f>IF($AE196&lt;&gt;"",VLOOKUP($AE196,Afleveradressen!$A$8:$P$57,11,FALSE),"")</f>
        <v/>
      </c>
      <c r="O196" s="101" t="str">
        <f>IF($AE196&lt;&gt;"",VLOOKUP($AE196,Afleveradressen!$A$8:$P$57,12,FALSE),"")</f>
        <v/>
      </c>
      <c r="P196" s="72" t="str">
        <f>IF(AND('Taarten koppelen'!G53&lt;&gt;"",$Y196&lt;&gt;""),'Taarten koppelen'!G53,"")</f>
        <v/>
      </c>
      <c r="Q196" s="17" t="str">
        <f t="shared" si="4"/>
        <v/>
      </c>
      <c r="R196" s="102" t="str">
        <f>IF($AE196&lt;&gt;"",VLOOKUP($AE196,Afleveradressen!$A$8:$P$57,8,FALSE),"")</f>
        <v/>
      </c>
      <c r="S196" s="105" t="str">
        <f>IF($AE196&lt;&gt;"",VLOOKUP($AE196,Afleveradressen!$A$8:$P$57,14,FALSE),"")</f>
        <v/>
      </c>
      <c r="T196" s="103" t="str">
        <f>IF(S196&lt;&gt;"",VLOOKUP($S196,stamgegevens!$B$5:$E$15,3,FALSE),"")</f>
        <v/>
      </c>
      <c r="U196" s="103" t="str">
        <f>IF(T196&lt;&gt;"",VLOOKUP($S196,stamgegevens!$B$5:$E$15,4,FALSE),"")</f>
        <v/>
      </c>
      <c r="V196" s="17"/>
      <c r="W196" s="17"/>
      <c r="X196" s="17" t="str">
        <f>IF(Y196="","",VLOOKUP(Y196,stamgegevens!$C$23:$H$52,6,FALSE))</f>
        <v/>
      </c>
      <c r="Y196" s="104" t="str">
        <f>IF('Taarten koppelen'!$M53&lt;&gt;"",'Taarten koppelen'!$M$4,"")</f>
        <v/>
      </c>
      <c r="Z196" s="17" t="str">
        <f>IF('Taarten koppelen'!M53&lt;&gt;"",'Taarten koppelen'!M53,"")</f>
        <v/>
      </c>
      <c r="AE196" s="1" t="str">
        <f t="shared" si="5"/>
        <v/>
      </c>
    </row>
    <row r="197" spans="4:31" x14ac:dyDescent="0.2">
      <c r="D197" s="100" t="str">
        <f>IF($AE197&lt;&gt;"",VLOOKUP($AE197,Afleveradressen!$A$8:$P$57,15,FALSE),"")</f>
        <v/>
      </c>
      <c r="E197" s="17"/>
      <c r="F197" s="17" t="str">
        <f>IF(AE197&lt;&gt;"",Bestelformulier!$F$44,"")</f>
        <v/>
      </c>
      <c r="G197" s="104"/>
      <c r="H197" s="100" t="str">
        <f>IF($AE197&lt;&gt;"",VLOOKUP($AE197,Afleveradressen!$A$8:$P$57,4,FALSE),"")</f>
        <v/>
      </c>
      <c r="I197" s="101" t="str">
        <f>IF($AE197&lt;&gt;"",VLOOKUP($AE197,Afleveradressen!$A$8:$P$57,5,FALSE),"")</f>
        <v/>
      </c>
      <c r="J197" s="101" t="str">
        <f>IF($AE197&lt;&gt;"",VLOOKUP($AE197,Afleveradressen!$A$8:$P$57,6,FALSE),"")</f>
        <v/>
      </c>
      <c r="K197" s="102" t="str">
        <f>IF($AE197&lt;&gt;"",VLOOKUP($AE197,Afleveradressen!$A$8:$P$57,7,FALSE),"")</f>
        <v/>
      </c>
      <c r="L197" s="72" t="str">
        <f>IF(AND('Taarten koppelen'!E54&lt;&gt;"",$Y197&lt;&gt;""),'Taarten koppelen'!E54,"")</f>
        <v/>
      </c>
      <c r="M197" s="72" t="str">
        <f>IF(AND('Taarten koppelen'!F54&lt;&gt;"",$Y197&lt;&gt;""),'Taarten koppelen'!F54,"")</f>
        <v/>
      </c>
      <c r="N197" s="72" t="str">
        <f>IF($AE197&lt;&gt;"",VLOOKUP($AE197,Afleveradressen!$A$8:$P$57,11,FALSE),"")</f>
        <v/>
      </c>
      <c r="O197" s="101" t="str">
        <f>IF($AE197&lt;&gt;"",VLOOKUP($AE197,Afleveradressen!$A$8:$P$57,12,FALSE),"")</f>
        <v/>
      </c>
      <c r="P197" s="72" t="str">
        <f>IF(AND('Taarten koppelen'!G54&lt;&gt;"",$Y197&lt;&gt;""),'Taarten koppelen'!G54,"")</f>
        <v/>
      </c>
      <c r="Q197" s="17" t="str">
        <f t="shared" si="4"/>
        <v/>
      </c>
      <c r="R197" s="102" t="str">
        <f>IF($AE197&lt;&gt;"",VLOOKUP($AE197,Afleveradressen!$A$8:$P$57,8,FALSE),"")</f>
        <v/>
      </c>
      <c r="S197" s="105" t="str">
        <f>IF($AE197&lt;&gt;"",VLOOKUP($AE197,Afleveradressen!$A$8:$P$57,14,FALSE),"")</f>
        <v/>
      </c>
      <c r="T197" s="103" t="str">
        <f>IF(S197&lt;&gt;"",VLOOKUP($S197,stamgegevens!$B$5:$E$15,3,FALSE),"")</f>
        <v/>
      </c>
      <c r="U197" s="103" t="str">
        <f>IF(T197&lt;&gt;"",VLOOKUP($S197,stamgegevens!$B$5:$E$15,4,FALSE),"")</f>
        <v/>
      </c>
      <c r="V197" s="17"/>
      <c r="W197" s="17"/>
      <c r="X197" s="17" t="str">
        <f>IF(Y197="","",VLOOKUP(Y197,stamgegevens!$C$23:$H$52,6,FALSE))</f>
        <v/>
      </c>
      <c r="Y197" s="104" t="str">
        <f>IF('Taarten koppelen'!$M54&lt;&gt;"",'Taarten koppelen'!$M$4,"")</f>
        <v/>
      </c>
      <c r="Z197" s="17" t="str">
        <f>IF('Taarten koppelen'!M54&lt;&gt;"",'Taarten koppelen'!M54,"")</f>
        <v/>
      </c>
      <c r="AE197" s="1" t="str">
        <f t="shared" si="5"/>
        <v/>
      </c>
    </row>
    <row r="198" spans="4:31" x14ac:dyDescent="0.2">
      <c r="D198" s="100" t="str">
        <f>IF($AE198&lt;&gt;"",VLOOKUP($AE198,Afleveradressen!$A$8:$P$57,15,FALSE),"")</f>
        <v/>
      </c>
      <c r="E198" s="17"/>
      <c r="F198" s="17" t="str">
        <f>IF(AE198&lt;&gt;"",Bestelformulier!$F$44,"")</f>
        <v/>
      </c>
      <c r="G198" s="104"/>
      <c r="H198" s="100" t="str">
        <f>IF($AE198&lt;&gt;"",VLOOKUP($AE198,Afleveradressen!$A$8:$P$57,4,FALSE),"")</f>
        <v/>
      </c>
      <c r="I198" s="101" t="str">
        <f>IF($AE198&lt;&gt;"",VLOOKUP($AE198,Afleveradressen!$A$8:$P$57,5,FALSE),"")</f>
        <v/>
      </c>
      <c r="J198" s="101" t="str">
        <f>IF($AE198&lt;&gt;"",VLOOKUP($AE198,Afleveradressen!$A$8:$P$57,6,FALSE),"")</f>
        <v/>
      </c>
      <c r="K198" s="102" t="str">
        <f>IF($AE198&lt;&gt;"",VLOOKUP($AE198,Afleveradressen!$A$8:$P$57,7,FALSE),"")</f>
        <v/>
      </c>
      <c r="L198" s="72" t="str">
        <f>IF(AND('Taarten koppelen'!E55&lt;&gt;"",$Y198&lt;&gt;""),'Taarten koppelen'!E55,"")</f>
        <v/>
      </c>
      <c r="M198" s="72" t="str">
        <f>IF(AND('Taarten koppelen'!F55&lt;&gt;"",$Y198&lt;&gt;""),'Taarten koppelen'!F55,"")</f>
        <v/>
      </c>
      <c r="N198" s="72" t="str">
        <f>IF($AE198&lt;&gt;"",VLOOKUP($AE198,Afleveradressen!$A$8:$P$57,11,FALSE),"")</f>
        <v/>
      </c>
      <c r="O198" s="101" t="str">
        <f>IF($AE198&lt;&gt;"",VLOOKUP($AE198,Afleveradressen!$A$8:$P$57,12,FALSE),"")</f>
        <v/>
      </c>
      <c r="P198" s="72" t="str">
        <f>IF(AND('Taarten koppelen'!G55&lt;&gt;"",$Y198&lt;&gt;""),'Taarten koppelen'!G55,"")</f>
        <v/>
      </c>
      <c r="Q198" s="17" t="str">
        <f t="shared" si="4"/>
        <v/>
      </c>
      <c r="R198" s="102" t="str">
        <f>IF($AE198&lt;&gt;"",VLOOKUP($AE198,Afleveradressen!$A$8:$P$57,8,FALSE),"")</f>
        <v/>
      </c>
      <c r="S198" s="105" t="str">
        <f>IF($AE198&lt;&gt;"",VLOOKUP($AE198,Afleveradressen!$A$8:$P$57,14,FALSE),"")</f>
        <v/>
      </c>
      <c r="T198" s="103" t="str">
        <f>IF(S198&lt;&gt;"",VLOOKUP($S198,stamgegevens!$B$5:$E$15,3,FALSE),"")</f>
        <v/>
      </c>
      <c r="U198" s="103" t="str">
        <f>IF(T198&lt;&gt;"",VLOOKUP($S198,stamgegevens!$B$5:$E$15,4,FALSE),"")</f>
        <v/>
      </c>
      <c r="V198" s="17"/>
      <c r="W198" s="17"/>
      <c r="X198" s="17" t="str">
        <f>IF(Y198="","",VLOOKUP(Y198,stamgegevens!$C$23:$H$52,6,FALSE))</f>
        <v/>
      </c>
      <c r="Y198" s="104" t="str">
        <f>IF('Taarten koppelen'!$M55&lt;&gt;"",'Taarten koppelen'!$M$4,"")</f>
        <v/>
      </c>
      <c r="Z198" s="17" t="str">
        <f>IF('Taarten koppelen'!M55&lt;&gt;"",'Taarten koppelen'!M55,"")</f>
        <v/>
      </c>
      <c r="AE198" s="1" t="str">
        <f t="shared" si="5"/>
        <v/>
      </c>
    </row>
    <row r="199" spans="4:31" x14ac:dyDescent="0.2">
      <c r="D199" s="100" t="str">
        <f>IF($AE199&lt;&gt;"",VLOOKUP($AE199,Afleveradressen!$A$8:$P$57,15,FALSE),"")</f>
        <v/>
      </c>
      <c r="E199" s="17"/>
      <c r="F199" s="17" t="str">
        <f>IF(AE199&lt;&gt;"",Bestelformulier!$F$44,"")</f>
        <v/>
      </c>
      <c r="G199" s="104"/>
      <c r="H199" s="100" t="str">
        <f>IF($AE199&lt;&gt;"",VLOOKUP($AE199,Afleveradressen!$A$8:$P$57,4,FALSE),"")</f>
        <v/>
      </c>
      <c r="I199" s="101" t="str">
        <f>IF($AE199&lt;&gt;"",VLOOKUP($AE199,Afleveradressen!$A$8:$P$57,5,FALSE),"")</f>
        <v/>
      </c>
      <c r="J199" s="101" t="str">
        <f>IF($AE199&lt;&gt;"",VLOOKUP($AE199,Afleveradressen!$A$8:$P$57,6,FALSE),"")</f>
        <v/>
      </c>
      <c r="K199" s="102" t="str">
        <f>IF($AE199&lt;&gt;"",VLOOKUP($AE199,Afleveradressen!$A$8:$P$57,7,FALSE),"")</f>
        <v/>
      </c>
      <c r="L199" s="72" t="str">
        <f>IF(AND('Taarten koppelen'!E56&lt;&gt;"",$Y199&lt;&gt;""),'Taarten koppelen'!E56,"")</f>
        <v/>
      </c>
      <c r="M199" s="72" t="str">
        <f>IF(AND('Taarten koppelen'!F56&lt;&gt;"",$Y199&lt;&gt;""),'Taarten koppelen'!F56,"")</f>
        <v/>
      </c>
      <c r="N199" s="72" t="str">
        <f>IF($AE199&lt;&gt;"",VLOOKUP($AE199,Afleveradressen!$A$8:$P$57,11,FALSE),"")</f>
        <v/>
      </c>
      <c r="O199" s="101" t="str">
        <f>IF($AE199&lt;&gt;"",VLOOKUP($AE199,Afleveradressen!$A$8:$P$57,12,FALSE),"")</f>
        <v/>
      </c>
      <c r="P199" s="72" t="str">
        <f>IF(AND('Taarten koppelen'!G56&lt;&gt;"",$Y199&lt;&gt;""),'Taarten koppelen'!G56,"")</f>
        <v/>
      </c>
      <c r="Q199" s="17" t="str">
        <f t="shared" ref="Q199:Q262" si="6">IF(P199&lt;&gt;"","NL","")</f>
        <v/>
      </c>
      <c r="R199" s="102" t="str">
        <f>IF($AE199&lt;&gt;"",VLOOKUP($AE199,Afleveradressen!$A$8:$P$57,8,FALSE),"")</f>
        <v/>
      </c>
      <c r="S199" s="105" t="str">
        <f>IF($AE199&lt;&gt;"",VLOOKUP($AE199,Afleveradressen!$A$8:$P$57,14,FALSE),"")</f>
        <v/>
      </c>
      <c r="T199" s="103" t="str">
        <f>IF(S199&lt;&gt;"",VLOOKUP($S199,stamgegevens!$B$5:$E$15,3,FALSE),"")</f>
        <v/>
      </c>
      <c r="U199" s="103" t="str">
        <f>IF(T199&lt;&gt;"",VLOOKUP($S199,stamgegevens!$B$5:$E$15,4,FALSE),"")</f>
        <v/>
      </c>
      <c r="V199" s="17"/>
      <c r="W199" s="17"/>
      <c r="X199" s="17" t="str">
        <f>IF(Y199="","",VLOOKUP(Y199,stamgegevens!$C$23:$H$52,6,FALSE))</f>
        <v/>
      </c>
      <c r="Y199" s="104" t="str">
        <f>IF('Taarten koppelen'!$M56&lt;&gt;"",'Taarten koppelen'!$M$4,"")</f>
        <v/>
      </c>
      <c r="Z199" s="17" t="str">
        <f>IF('Taarten koppelen'!M56&lt;&gt;"",'Taarten koppelen'!M56,"")</f>
        <v/>
      </c>
      <c r="AE199" s="1" t="str">
        <f t="shared" si="5"/>
        <v/>
      </c>
    </row>
    <row r="200" spans="4:31" x14ac:dyDescent="0.2">
      <c r="D200" s="100" t="str">
        <f>IF($AE200&lt;&gt;"",VLOOKUP($AE200,Afleveradressen!$A$8:$P$57,15,FALSE),"")</f>
        <v/>
      </c>
      <c r="E200" s="17"/>
      <c r="F200" s="17" t="str">
        <f>IF(AE200&lt;&gt;"",Bestelformulier!$F$44,"")</f>
        <v/>
      </c>
      <c r="G200" s="104"/>
      <c r="H200" s="100" t="str">
        <f>IF($AE200&lt;&gt;"",VLOOKUP($AE200,Afleveradressen!$A$8:$P$57,4,FALSE),"")</f>
        <v/>
      </c>
      <c r="I200" s="101" t="str">
        <f>IF($AE200&lt;&gt;"",VLOOKUP($AE200,Afleveradressen!$A$8:$P$57,5,FALSE),"")</f>
        <v/>
      </c>
      <c r="J200" s="101" t="str">
        <f>IF($AE200&lt;&gt;"",VLOOKUP($AE200,Afleveradressen!$A$8:$P$57,6,FALSE),"")</f>
        <v/>
      </c>
      <c r="K200" s="102" t="str">
        <f>IF($AE200&lt;&gt;"",VLOOKUP($AE200,Afleveradressen!$A$8:$P$57,7,FALSE),"")</f>
        <v/>
      </c>
      <c r="L200" s="72" t="str">
        <f>IF(AND('Taarten koppelen'!E57&lt;&gt;"",$Y200&lt;&gt;""),'Taarten koppelen'!E57,"")</f>
        <v/>
      </c>
      <c r="M200" s="72" t="str">
        <f>IF(AND('Taarten koppelen'!F57&lt;&gt;"",$Y200&lt;&gt;""),'Taarten koppelen'!F57,"")</f>
        <v/>
      </c>
      <c r="N200" s="72" t="str">
        <f>IF($AE200&lt;&gt;"",VLOOKUP($AE200,Afleveradressen!$A$8:$P$57,11,FALSE),"")</f>
        <v/>
      </c>
      <c r="O200" s="101" t="str">
        <f>IF($AE200&lt;&gt;"",VLOOKUP($AE200,Afleveradressen!$A$8:$P$57,12,FALSE),"")</f>
        <v/>
      </c>
      <c r="P200" s="72" t="str">
        <f>IF(AND('Taarten koppelen'!G57&lt;&gt;"",$Y200&lt;&gt;""),'Taarten koppelen'!G57,"")</f>
        <v/>
      </c>
      <c r="Q200" s="17" t="str">
        <f t="shared" si="6"/>
        <v/>
      </c>
      <c r="R200" s="102" t="str">
        <f>IF($AE200&lt;&gt;"",VLOOKUP($AE200,Afleveradressen!$A$8:$P$57,8,FALSE),"")</f>
        <v/>
      </c>
      <c r="S200" s="105" t="str">
        <f>IF($AE200&lt;&gt;"",VLOOKUP($AE200,Afleveradressen!$A$8:$P$57,14,FALSE),"")</f>
        <v/>
      </c>
      <c r="T200" s="103" t="str">
        <f>IF(S200&lt;&gt;"",VLOOKUP($S200,stamgegevens!$B$5:$E$15,3,FALSE),"")</f>
        <v/>
      </c>
      <c r="U200" s="103" t="str">
        <f>IF(T200&lt;&gt;"",VLOOKUP($S200,stamgegevens!$B$5:$E$15,4,FALSE),"")</f>
        <v/>
      </c>
      <c r="V200" s="17"/>
      <c r="W200" s="17"/>
      <c r="X200" s="17" t="str">
        <f>IF(Y200="","",VLOOKUP(Y200,stamgegevens!$C$23:$H$52,6,FALSE))</f>
        <v/>
      </c>
      <c r="Y200" s="104" t="str">
        <f>IF('Taarten koppelen'!$M57&lt;&gt;"",'Taarten koppelen'!$M$4,"")</f>
        <v/>
      </c>
      <c r="Z200" s="17" t="str">
        <f>IF('Taarten koppelen'!M57&lt;&gt;"",'Taarten koppelen'!M57,"")</f>
        <v/>
      </c>
      <c r="AE200" s="1" t="str">
        <f t="shared" ref="AE200:AE263" si="7">CONCATENATE(L200,M200,P200)</f>
        <v/>
      </c>
    </row>
    <row r="201" spans="4:31" x14ac:dyDescent="0.2">
      <c r="D201" s="100" t="str">
        <f>IF($AE201&lt;&gt;"",VLOOKUP($AE201,Afleveradressen!$A$8:$P$57,15,FALSE),"")</f>
        <v/>
      </c>
      <c r="E201" s="17"/>
      <c r="F201" s="17" t="str">
        <f>IF(AE201&lt;&gt;"",Bestelformulier!$F$44,"")</f>
        <v/>
      </c>
      <c r="G201" s="104"/>
      <c r="H201" s="100" t="str">
        <f>IF($AE201&lt;&gt;"",VLOOKUP($AE201,Afleveradressen!$A$8:$P$57,4,FALSE),"")</f>
        <v/>
      </c>
      <c r="I201" s="101" t="str">
        <f>IF($AE201&lt;&gt;"",VLOOKUP($AE201,Afleveradressen!$A$8:$P$57,5,FALSE),"")</f>
        <v/>
      </c>
      <c r="J201" s="101" t="str">
        <f>IF($AE201&lt;&gt;"",VLOOKUP($AE201,Afleveradressen!$A$8:$P$57,6,FALSE),"")</f>
        <v/>
      </c>
      <c r="K201" s="102" t="str">
        <f>IF($AE201&lt;&gt;"",VLOOKUP($AE201,Afleveradressen!$A$8:$P$57,7,FALSE),"")</f>
        <v/>
      </c>
      <c r="L201" s="72" t="str">
        <f>IF(AND('Taarten koppelen'!E58&lt;&gt;"",$Y201&lt;&gt;""),'Taarten koppelen'!E58,"")</f>
        <v/>
      </c>
      <c r="M201" s="72" t="str">
        <f>IF(AND('Taarten koppelen'!F58&lt;&gt;"",$Y201&lt;&gt;""),'Taarten koppelen'!F58,"")</f>
        <v/>
      </c>
      <c r="N201" s="72" t="str">
        <f>IF($AE201&lt;&gt;"",VLOOKUP($AE201,Afleveradressen!$A$8:$P$57,11,FALSE),"")</f>
        <v/>
      </c>
      <c r="O201" s="101" t="str">
        <f>IF($AE201&lt;&gt;"",VLOOKUP($AE201,Afleveradressen!$A$8:$P$57,12,FALSE),"")</f>
        <v/>
      </c>
      <c r="P201" s="72" t="str">
        <f>IF(AND('Taarten koppelen'!G58&lt;&gt;"",$Y201&lt;&gt;""),'Taarten koppelen'!G58,"")</f>
        <v/>
      </c>
      <c r="Q201" s="17" t="str">
        <f t="shared" si="6"/>
        <v/>
      </c>
      <c r="R201" s="102" t="str">
        <f>IF($AE201&lt;&gt;"",VLOOKUP($AE201,Afleveradressen!$A$8:$P$57,8,FALSE),"")</f>
        <v/>
      </c>
      <c r="S201" s="105" t="str">
        <f>IF($AE201&lt;&gt;"",VLOOKUP($AE201,Afleveradressen!$A$8:$P$57,14,FALSE),"")</f>
        <v/>
      </c>
      <c r="T201" s="103" t="str">
        <f>IF(S201&lt;&gt;"",VLOOKUP($S201,stamgegevens!$B$5:$E$15,3,FALSE),"")</f>
        <v/>
      </c>
      <c r="U201" s="103" t="str">
        <f>IF(T201&lt;&gt;"",VLOOKUP($S201,stamgegevens!$B$5:$E$15,4,FALSE),"")</f>
        <v/>
      </c>
      <c r="V201" s="17"/>
      <c r="W201" s="17"/>
      <c r="X201" s="17" t="str">
        <f>IF(Y201="","",VLOOKUP(Y201,stamgegevens!$C$23:$H$52,6,FALSE))</f>
        <v/>
      </c>
      <c r="Y201" s="104" t="str">
        <f>IF('Taarten koppelen'!$M58&lt;&gt;"",'Taarten koppelen'!$M$4,"")</f>
        <v/>
      </c>
      <c r="Z201" s="17" t="str">
        <f>IF('Taarten koppelen'!M58&lt;&gt;"",'Taarten koppelen'!M58,"")</f>
        <v/>
      </c>
      <c r="AE201" s="1" t="str">
        <f t="shared" si="7"/>
        <v/>
      </c>
    </row>
    <row r="202" spans="4:31" x14ac:dyDescent="0.2">
      <c r="D202" s="100" t="str">
        <f>IF($AE202&lt;&gt;"",VLOOKUP($AE202,Afleveradressen!$A$8:$P$57,15,FALSE),"")</f>
        <v/>
      </c>
      <c r="E202" s="17"/>
      <c r="F202" s="17" t="str">
        <f>IF(AE202&lt;&gt;"",Bestelformulier!$F$44,"")</f>
        <v/>
      </c>
      <c r="G202" s="104"/>
      <c r="H202" s="100" t="str">
        <f>IF($AE202&lt;&gt;"",VLOOKUP($AE202,Afleveradressen!$A$8:$P$57,4,FALSE),"")</f>
        <v/>
      </c>
      <c r="I202" s="101" t="str">
        <f>IF($AE202&lt;&gt;"",VLOOKUP($AE202,Afleveradressen!$A$8:$P$57,5,FALSE),"")</f>
        <v/>
      </c>
      <c r="J202" s="101" t="str">
        <f>IF($AE202&lt;&gt;"",VLOOKUP($AE202,Afleveradressen!$A$8:$P$57,6,FALSE),"")</f>
        <v/>
      </c>
      <c r="K202" s="102" t="str">
        <f>IF($AE202&lt;&gt;"",VLOOKUP($AE202,Afleveradressen!$A$8:$P$57,7,FALSE),"")</f>
        <v/>
      </c>
      <c r="L202" s="72" t="str">
        <f>IF(AND('Taarten koppelen'!E59&lt;&gt;"",$Y202&lt;&gt;""),'Taarten koppelen'!E59,"")</f>
        <v/>
      </c>
      <c r="M202" s="72" t="str">
        <f>IF(AND('Taarten koppelen'!F59&lt;&gt;"",$Y202&lt;&gt;""),'Taarten koppelen'!F59,"")</f>
        <v/>
      </c>
      <c r="N202" s="72" t="str">
        <f>IF($AE202&lt;&gt;"",VLOOKUP($AE202,Afleveradressen!$A$8:$P$57,11,FALSE),"")</f>
        <v/>
      </c>
      <c r="O202" s="101" t="str">
        <f>IF($AE202&lt;&gt;"",VLOOKUP($AE202,Afleveradressen!$A$8:$P$57,12,FALSE),"")</f>
        <v/>
      </c>
      <c r="P202" s="72" t="str">
        <f>IF(AND('Taarten koppelen'!G59&lt;&gt;"",$Y202&lt;&gt;""),'Taarten koppelen'!G59,"")</f>
        <v/>
      </c>
      <c r="Q202" s="17" t="str">
        <f t="shared" si="6"/>
        <v/>
      </c>
      <c r="R202" s="102" t="str">
        <f>IF($AE202&lt;&gt;"",VLOOKUP($AE202,Afleveradressen!$A$8:$P$57,8,FALSE),"")</f>
        <v/>
      </c>
      <c r="S202" s="105" t="str">
        <f>IF($AE202&lt;&gt;"",VLOOKUP($AE202,Afleveradressen!$A$8:$P$57,14,FALSE),"")</f>
        <v/>
      </c>
      <c r="T202" s="103" t="str">
        <f>IF(S202&lt;&gt;"",VLOOKUP($S202,stamgegevens!$B$5:$E$15,3,FALSE),"")</f>
        <v/>
      </c>
      <c r="U202" s="103" t="str">
        <f>IF(T202&lt;&gt;"",VLOOKUP($S202,stamgegevens!$B$5:$E$15,4,FALSE),"")</f>
        <v/>
      </c>
      <c r="V202" s="17"/>
      <c r="W202" s="17"/>
      <c r="X202" s="17" t="str">
        <f>IF(Y202="","",VLOOKUP(Y202,stamgegevens!$C$23:$H$52,6,FALSE))</f>
        <v/>
      </c>
      <c r="Y202" s="104" t="str">
        <f>IF('Taarten koppelen'!$M59&lt;&gt;"",'Taarten koppelen'!$M$4,"")</f>
        <v/>
      </c>
      <c r="Z202" s="17" t="str">
        <f>IF('Taarten koppelen'!M59&lt;&gt;"",'Taarten koppelen'!M59,"")</f>
        <v/>
      </c>
      <c r="AE202" s="1" t="str">
        <f t="shared" si="7"/>
        <v/>
      </c>
    </row>
    <row r="203" spans="4:31" x14ac:dyDescent="0.2">
      <c r="D203" s="100" t="str">
        <f>IF($AE203&lt;&gt;"",VLOOKUP($AE203,Afleveradressen!$A$8:$P$57,15,FALSE),"")</f>
        <v/>
      </c>
      <c r="E203" s="17"/>
      <c r="F203" s="17" t="str">
        <f>IF(AE203&lt;&gt;"",Bestelformulier!$F$44,"")</f>
        <v/>
      </c>
      <c r="G203" s="104"/>
      <c r="H203" s="100" t="str">
        <f>IF($AE203&lt;&gt;"",VLOOKUP($AE203,Afleveradressen!$A$8:$P$57,4,FALSE),"")</f>
        <v/>
      </c>
      <c r="I203" s="101" t="str">
        <f>IF($AE203&lt;&gt;"",VLOOKUP($AE203,Afleveradressen!$A$8:$P$57,5,FALSE),"")</f>
        <v/>
      </c>
      <c r="J203" s="101" t="str">
        <f>IF($AE203&lt;&gt;"",VLOOKUP($AE203,Afleveradressen!$A$8:$P$57,6,FALSE),"")</f>
        <v/>
      </c>
      <c r="K203" s="102" t="str">
        <f>IF($AE203&lt;&gt;"",VLOOKUP($AE203,Afleveradressen!$A$8:$P$57,7,FALSE),"")</f>
        <v/>
      </c>
      <c r="L203" s="72" t="str">
        <f>IF(AND('Taarten koppelen'!E60&lt;&gt;"",$Y203&lt;&gt;""),'Taarten koppelen'!E60,"")</f>
        <v/>
      </c>
      <c r="M203" s="72" t="str">
        <f>IF(AND('Taarten koppelen'!F60&lt;&gt;"",$Y203&lt;&gt;""),'Taarten koppelen'!F60,"")</f>
        <v/>
      </c>
      <c r="N203" s="72" t="str">
        <f>IF($AE203&lt;&gt;"",VLOOKUP($AE203,Afleveradressen!$A$8:$P$57,11,FALSE),"")</f>
        <v/>
      </c>
      <c r="O203" s="101" t="str">
        <f>IF($AE203&lt;&gt;"",VLOOKUP($AE203,Afleveradressen!$A$8:$P$57,12,FALSE),"")</f>
        <v/>
      </c>
      <c r="P203" s="72" t="str">
        <f>IF(AND('Taarten koppelen'!G60&lt;&gt;"",$Y203&lt;&gt;""),'Taarten koppelen'!G60,"")</f>
        <v/>
      </c>
      <c r="Q203" s="17" t="str">
        <f t="shared" si="6"/>
        <v/>
      </c>
      <c r="R203" s="102" t="str">
        <f>IF($AE203&lt;&gt;"",VLOOKUP($AE203,Afleveradressen!$A$8:$P$57,8,FALSE),"")</f>
        <v/>
      </c>
      <c r="S203" s="105" t="str">
        <f>IF($AE203&lt;&gt;"",VLOOKUP($AE203,Afleveradressen!$A$8:$P$57,14,FALSE),"")</f>
        <v/>
      </c>
      <c r="T203" s="103" t="str">
        <f>IF(S203&lt;&gt;"",VLOOKUP($S203,stamgegevens!$B$5:$E$15,3,FALSE),"")</f>
        <v/>
      </c>
      <c r="U203" s="103" t="str">
        <f>IF(T203&lt;&gt;"",VLOOKUP($S203,stamgegevens!$B$5:$E$15,4,FALSE),"")</f>
        <v/>
      </c>
      <c r="V203" s="17"/>
      <c r="W203" s="17"/>
      <c r="X203" s="17" t="str">
        <f>IF(Y203="","",VLOOKUP(Y203,stamgegevens!$C$23:$H$52,6,FALSE))</f>
        <v/>
      </c>
      <c r="Y203" s="104" t="str">
        <f>IF('Taarten koppelen'!$M60&lt;&gt;"",'Taarten koppelen'!$M$4,"")</f>
        <v/>
      </c>
      <c r="Z203" s="17" t="str">
        <f>IF('Taarten koppelen'!M60&lt;&gt;"",'Taarten koppelen'!M60,"")</f>
        <v/>
      </c>
      <c r="AE203" s="1" t="str">
        <f t="shared" si="7"/>
        <v/>
      </c>
    </row>
    <row r="204" spans="4:31" x14ac:dyDescent="0.2">
      <c r="D204" s="100" t="str">
        <f>IF($AE204&lt;&gt;"",VLOOKUP($AE204,Afleveradressen!$A$8:$P$57,15,FALSE),"")</f>
        <v/>
      </c>
      <c r="E204" s="17"/>
      <c r="F204" s="17" t="str">
        <f>IF(AE204&lt;&gt;"",Bestelformulier!$F$44,"")</f>
        <v/>
      </c>
      <c r="G204" s="104"/>
      <c r="H204" s="100" t="str">
        <f>IF($AE204&lt;&gt;"",VLOOKUP($AE204,Afleveradressen!$A$8:$P$57,4,FALSE),"")</f>
        <v/>
      </c>
      <c r="I204" s="101" t="str">
        <f>IF($AE204&lt;&gt;"",VLOOKUP($AE204,Afleveradressen!$A$8:$P$57,5,FALSE),"")</f>
        <v/>
      </c>
      <c r="J204" s="101" t="str">
        <f>IF($AE204&lt;&gt;"",VLOOKUP($AE204,Afleveradressen!$A$8:$P$57,6,FALSE),"")</f>
        <v/>
      </c>
      <c r="K204" s="102" t="str">
        <f>IF($AE204&lt;&gt;"",VLOOKUP($AE204,Afleveradressen!$A$8:$P$57,7,FALSE),"")</f>
        <v/>
      </c>
      <c r="L204" s="72" t="str">
        <f>IF(AND('Taarten koppelen'!E61&lt;&gt;"",$Y204&lt;&gt;""),'Taarten koppelen'!E61,"")</f>
        <v/>
      </c>
      <c r="M204" s="72" t="str">
        <f>IF(AND('Taarten koppelen'!F61&lt;&gt;"",$Y204&lt;&gt;""),'Taarten koppelen'!F61,"")</f>
        <v/>
      </c>
      <c r="N204" s="72" t="str">
        <f>IF($AE204&lt;&gt;"",VLOOKUP($AE204,Afleveradressen!$A$8:$P$57,11,FALSE),"")</f>
        <v/>
      </c>
      <c r="O204" s="101" t="str">
        <f>IF($AE204&lt;&gt;"",VLOOKUP($AE204,Afleveradressen!$A$8:$P$57,12,FALSE),"")</f>
        <v/>
      </c>
      <c r="P204" s="72" t="str">
        <f>IF(AND('Taarten koppelen'!G61&lt;&gt;"",$Y204&lt;&gt;""),'Taarten koppelen'!G61,"")</f>
        <v/>
      </c>
      <c r="Q204" s="17" t="str">
        <f t="shared" si="6"/>
        <v/>
      </c>
      <c r="R204" s="102" t="str">
        <f>IF($AE204&lt;&gt;"",VLOOKUP($AE204,Afleveradressen!$A$8:$P$57,8,FALSE),"")</f>
        <v/>
      </c>
      <c r="S204" s="105" t="str">
        <f>IF($AE204&lt;&gt;"",VLOOKUP($AE204,Afleveradressen!$A$8:$P$57,14,FALSE),"")</f>
        <v/>
      </c>
      <c r="T204" s="103" t="str">
        <f>IF(S204&lt;&gt;"",VLOOKUP($S204,stamgegevens!$B$5:$E$15,3,FALSE),"")</f>
        <v/>
      </c>
      <c r="U204" s="103" t="str">
        <f>IF(T204&lt;&gt;"",VLOOKUP($S204,stamgegevens!$B$5:$E$15,4,FALSE),"")</f>
        <v/>
      </c>
      <c r="V204" s="17"/>
      <c r="W204" s="17"/>
      <c r="X204" s="17" t="str">
        <f>IF(Y204="","",VLOOKUP(Y204,stamgegevens!$C$23:$H$52,6,FALSE))</f>
        <v/>
      </c>
      <c r="Y204" s="104" t="str">
        <f>IF('Taarten koppelen'!$M61&lt;&gt;"",'Taarten koppelen'!$M$4,"")</f>
        <v/>
      </c>
      <c r="Z204" s="17" t="str">
        <f>IF('Taarten koppelen'!M61&lt;&gt;"",'Taarten koppelen'!M61,"")</f>
        <v/>
      </c>
      <c r="AE204" s="1" t="str">
        <f t="shared" si="7"/>
        <v/>
      </c>
    </row>
    <row r="205" spans="4:31" x14ac:dyDescent="0.2">
      <c r="D205" s="100" t="str">
        <f>IF($AE205&lt;&gt;"",VLOOKUP($AE205,Afleveradressen!$A$8:$P$57,15,FALSE),"")</f>
        <v/>
      </c>
      <c r="E205" s="17"/>
      <c r="F205" s="17" t="str">
        <f>IF(AE205&lt;&gt;"",Bestelformulier!$F$44,"")</f>
        <v/>
      </c>
      <c r="G205" s="104"/>
      <c r="H205" s="100" t="str">
        <f>IF($AE205&lt;&gt;"",VLOOKUP($AE205,Afleveradressen!$A$8:$P$57,4,FALSE),"")</f>
        <v/>
      </c>
      <c r="I205" s="101" t="str">
        <f>IF($AE205&lt;&gt;"",VLOOKUP($AE205,Afleveradressen!$A$8:$P$57,5,FALSE),"")</f>
        <v/>
      </c>
      <c r="J205" s="101" t="str">
        <f>IF($AE205&lt;&gt;"",VLOOKUP($AE205,Afleveradressen!$A$8:$P$57,6,FALSE),"")</f>
        <v/>
      </c>
      <c r="K205" s="102" t="str">
        <f>IF($AE205&lt;&gt;"",VLOOKUP($AE205,Afleveradressen!$A$8:$P$57,7,FALSE),"")</f>
        <v/>
      </c>
      <c r="L205" s="72" t="str">
        <f>IF(AND('Taarten koppelen'!E62&lt;&gt;"",$Y205&lt;&gt;""),'Taarten koppelen'!E62,"")</f>
        <v/>
      </c>
      <c r="M205" s="72" t="str">
        <f>IF(AND('Taarten koppelen'!F62&lt;&gt;"",$Y205&lt;&gt;""),'Taarten koppelen'!F62,"")</f>
        <v/>
      </c>
      <c r="N205" s="72" t="str">
        <f>IF($AE205&lt;&gt;"",VLOOKUP($AE205,Afleveradressen!$A$8:$P$57,11,FALSE),"")</f>
        <v/>
      </c>
      <c r="O205" s="101" t="str">
        <f>IF($AE205&lt;&gt;"",VLOOKUP($AE205,Afleveradressen!$A$8:$P$57,12,FALSE),"")</f>
        <v/>
      </c>
      <c r="P205" s="72" t="str">
        <f>IF(AND('Taarten koppelen'!G62&lt;&gt;"",$Y205&lt;&gt;""),'Taarten koppelen'!G62,"")</f>
        <v/>
      </c>
      <c r="Q205" s="17" t="str">
        <f t="shared" si="6"/>
        <v/>
      </c>
      <c r="R205" s="102" t="str">
        <f>IF($AE205&lt;&gt;"",VLOOKUP($AE205,Afleveradressen!$A$8:$P$57,8,FALSE),"")</f>
        <v/>
      </c>
      <c r="S205" s="105" t="str">
        <f>IF($AE205&lt;&gt;"",VLOOKUP($AE205,Afleveradressen!$A$8:$P$57,14,FALSE),"")</f>
        <v/>
      </c>
      <c r="T205" s="103" t="str">
        <f>IF(S205&lt;&gt;"",VLOOKUP($S205,stamgegevens!$B$5:$E$15,3,FALSE),"")</f>
        <v/>
      </c>
      <c r="U205" s="103" t="str">
        <f>IF(T205&lt;&gt;"",VLOOKUP($S205,stamgegevens!$B$5:$E$15,4,FALSE),"")</f>
        <v/>
      </c>
      <c r="V205" s="17"/>
      <c r="W205" s="17"/>
      <c r="X205" s="17" t="str">
        <f>IF(Y205="","",VLOOKUP(Y205,stamgegevens!$C$23:$H$52,6,FALSE))</f>
        <v/>
      </c>
      <c r="Y205" s="104" t="str">
        <f>IF('Taarten koppelen'!$M62&lt;&gt;"",'Taarten koppelen'!$M$4,"")</f>
        <v/>
      </c>
      <c r="Z205" s="17" t="str">
        <f>IF('Taarten koppelen'!M62&lt;&gt;"",'Taarten koppelen'!M62,"")</f>
        <v/>
      </c>
      <c r="AE205" s="1" t="str">
        <f t="shared" si="7"/>
        <v/>
      </c>
    </row>
    <row r="206" spans="4:31" x14ac:dyDescent="0.2">
      <c r="D206" s="100" t="str">
        <f>IF($AE206&lt;&gt;"",VLOOKUP($AE206,Afleveradressen!$A$8:$P$57,15,FALSE),"")</f>
        <v/>
      </c>
      <c r="E206" s="17"/>
      <c r="F206" s="17" t="str">
        <f>IF(AE206&lt;&gt;"",Bestelformulier!$F$44,"")</f>
        <v/>
      </c>
      <c r="G206" s="104"/>
      <c r="H206" s="100" t="str">
        <f>IF($AE206&lt;&gt;"",VLOOKUP($AE206,Afleveradressen!$A$8:$P$57,4,FALSE),"")</f>
        <v/>
      </c>
      <c r="I206" s="101" t="str">
        <f>IF($AE206&lt;&gt;"",VLOOKUP($AE206,Afleveradressen!$A$8:$P$57,5,FALSE),"")</f>
        <v/>
      </c>
      <c r="J206" s="101" t="str">
        <f>IF($AE206&lt;&gt;"",VLOOKUP($AE206,Afleveradressen!$A$8:$P$57,6,FALSE),"")</f>
        <v/>
      </c>
      <c r="K206" s="102" t="str">
        <f>IF($AE206&lt;&gt;"",VLOOKUP($AE206,Afleveradressen!$A$8:$P$57,7,FALSE),"")</f>
        <v/>
      </c>
      <c r="L206" s="72" t="str">
        <f>IF(AND('Taarten koppelen'!E63&lt;&gt;"",$Y206&lt;&gt;""),'Taarten koppelen'!E63,"")</f>
        <v/>
      </c>
      <c r="M206" s="72" t="str">
        <f>IF(AND('Taarten koppelen'!F63&lt;&gt;"",$Y206&lt;&gt;""),'Taarten koppelen'!F63,"")</f>
        <v/>
      </c>
      <c r="N206" s="72" t="str">
        <f>IF($AE206&lt;&gt;"",VLOOKUP($AE206,Afleveradressen!$A$8:$P$57,11,FALSE),"")</f>
        <v/>
      </c>
      <c r="O206" s="101" t="str">
        <f>IF($AE206&lt;&gt;"",VLOOKUP($AE206,Afleveradressen!$A$8:$P$57,12,FALSE),"")</f>
        <v/>
      </c>
      <c r="P206" s="72" t="str">
        <f>IF(AND('Taarten koppelen'!G63&lt;&gt;"",$Y206&lt;&gt;""),'Taarten koppelen'!G63,"")</f>
        <v/>
      </c>
      <c r="Q206" s="17" t="str">
        <f t="shared" si="6"/>
        <v/>
      </c>
      <c r="R206" s="102" t="str">
        <f>IF($AE206&lt;&gt;"",VLOOKUP($AE206,Afleveradressen!$A$8:$P$57,8,FALSE),"")</f>
        <v/>
      </c>
      <c r="S206" s="105" t="str">
        <f>IF($AE206&lt;&gt;"",VLOOKUP($AE206,Afleveradressen!$A$8:$P$57,14,FALSE),"")</f>
        <v/>
      </c>
      <c r="T206" s="103" t="str">
        <f>IF(S206&lt;&gt;"",VLOOKUP($S206,stamgegevens!$B$5:$E$15,3,FALSE),"")</f>
        <v/>
      </c>
      <c r="U206" s="103" t="str">
        <f>IF(T206&lt;&gt;"",VLOOKUP($S206,stamgegevens!$B$5:$E$15,4,FALSE),"")</f>
        <v/>
      </c>
      <c r="V206" s="17"/>
      <c r="W206" s="17"/>
      <c r="X206" s="17" t="str">
        <f>IF(Y206="","",VLOOKUP(Y206,stamgegevens!$C$23:$H$52,6,FALSE))</f>
        <v/>
      </c>
      <c r="Y206" s="104" t="str">
        <f>IF('Taarten koppelen'!$M63&lt;&gt;"",'Taarten koppelen'!$M$4,"")</f>
        <v/>
      </c>
      <c r="Z206" s="17" t="str">
        <f>IF('Taarten koppelen'!M63&lt;&gt;"",'Taarten koppelen'!M63,"")</f>
        <v/>
      </c>
      <c r="AE206" s="1" t="str">
        <f t="shared" si="7"/>
        <v/>
      </c>
    </row>
    <row r="207" spans="4:31" x14ac:dyDescent="0.2">
      <c r="D207" s="100" t="str">
        <f>IF($AE207&lt;&gt;"",VLOOKUP($AE207,Afleveradressen!$A$8:$P$57,15,FALSE),"")</f>
        <v/>
      </c>
      <c r="E207" s="17"/>
      <c r="F207" s="17" t="str">
        <f>IF(AE207&lt;&gt;"",Bestelformulier!$F$44,"")</f>
        <v/>
      </c>
      <c r="G207" s="104"/>
      <c r="H207" s="100" t="str">
        <f>IF($AE207&lt;&gt;"",VLOOKUP($AE207,Afleveradressen!$A$8:$P$57,4,FALSE),"")</f>
        <v/>
      </c>
      <c r="I207" s="101" t="str">
        <f>IF($AE207&lt;&gt;"",VLOOKUP($AE207,Afleveradressen!$A$8:$P$57,5,FALSE),"")</f>
        <v/>
      </c>
      <c r="J207" s="101" t="str">
        <f>IF($AE207&lt;&gt;"",VLOOKUP($AE207,Afleveradressen!$A$8:$P$57,6,FALSE),"")</f>
        <v/>
      </c>
      <c r="K207" s="102" t="str">
        <f>IF($AE207&lt;&gt;"",VLOOKUP($AE207,Afleveradressen!$A$8:$P$57,7,FALSE),"")</f>
        <v/>
      </c>
      <c r="L207" s="72" t="str">
        <f>IF(AND('Taarten koppelen'!E14&lt;&gt;"",$Y207&lt;&gt;""),'Taarten koppelen'!E14,"")</f>
        <v/>
      </c>
      <c r="M207" s="72" t="str">
        <f>IF(AND('Taarten koppelen'!F14&lt;&gt;"",$Y207&lt;&gt;""),'Taarten koppelen'!F14,"")</f>
        <v/>
      </c>
      <c r="N207" s="72" t="str">
        <f>IF($AE207&lt;&gt;"",VLOOKUP($AE207,Afleveradressen!$A$8:$P$57,11,FALSE),"")</f>
        <v/>
      </c>
      <c r="O207" s="101" t="str">
        <f>IF($AE207&lt;&gt;"",VLOOKUP($AE207,Afleveradressen!$A$8:$P$57,12,FALSE),"")</f>
        <v/>
      </c>
      <c r="P207" s="72" t="str">
        <f>IF(AND('Taarten koppelen'!G14&lt;&gt;"",$Y207&lt;&gt;""),'Taarten koppelen'!G14,"")</f>
        <v/>
      </c>
      <c r="Q207" s="17" t="str">
        <f t="shared" si="6"/>
        <v/>
      </c>
      <c r="R207" s="102" t="str">
        <f>IF($AE207&lt;&gt;"",VLOOKUP($AE207,Afleveradressen!$A$8:$P$57,8,FALSE),"")</f>
        <v/>
      </c>
      <c r="S207" s="105" t="str">
        <f>IF($AE207&lt;&gt;"",VLOOKUP($AE207,Afleveradressen!$A$8:$P$57,14,FALSE),"")</f>
        <v/>
      </c>
      <c r="T207" s="103" t="str">
        <f>IF(S207&lt;&gt;"",VLOOKUP($S207,stamgegevens!$B$5:$E$15,3,FALSE),"")</f>
        <v/>
      </c>
      <c r="U207" s="103" t="str">
        <f>IF(T207&lt;&gt;"",VLOOKUP($S207,stamgegevens!$B$5:$E$15,4,FALSE),"")</f>
        <v/>
      </c>
      <c r="V207" s="17"/>
      <c r="W207" s="17"/>
      <c r="X207" s="17" t="str">
        <f>IF(Y207="","",VLOOKUP(Y207,stamgegevens!$C$23:$H$52,6,FALSE))</f>
        <v/>
      </c>
      <c r="Y207" s="104" t="str">
        <f>IF('Taarten koppelen'!$N14&lt;&gt;0,'Taarten koppelen'!$N$4,"")</f>
        <v/>
      </c>
      <c r="Z207" s="17" t="str">
        <f>IF('Taarten koppelen'!N14&lt;&gt;0,'Taarten koppelen'!N14,"")</f>
        <v/>
      </c>
      <c r="AE207" s="1" t="str">
        <f t="shared" si="7"/>
        <v/>
      </c>
    </row>
    <row r="208" spans="4:31" x14ac:dyDescent="0.2">
      <c r="D208" s="100" t="str">
        <f>IF($AE208&lt;&gt;"",VLOOKUP($AE208,Afleveradressen!$A$8:$P$57,15,FALSE),"")</f>
        <v/>
      </c>
      <c r="E208" s="17"/>
      <c r="F208" s="17" t="str">
        <f>IF(AE208&lt;&gt;"",Bestelformulier!$F$44,"")</f>
        <v/>
      </c>
      <c r="G208" s="104"/>
      <c r="H208" s="100" t="str">
        <f>IF($AE208&lt;&gt;"",VLOOKUP($AE208,Afleveradressen!$A$8:$P$57,4,FALSE),"")</f>
        <v/>
      </c>
      <c r="I208" s="101" t="str">
        <f>IF($AE208&lt;&gt;"",VLOOKUP($AE208,Afleveradressen!$A$8:$P$57,5,FALSE),"")</f>
        <v/>
      </c>
      <c r="J208" s="101" t="str">
        <f>IF($AE208&lt;&gt;"",VLOOKUP($AE208,Afleveradressen!$A$8:$P$57,6,FALSE),"")</f>
        <v/>
      </c>
      <c r="K208" s="102" t="str">
        <f>IF($AE208&lt;&gt;"",VLOOKUP($AE208,Afleveradressen!$A$8:$P$57,7,FALSE),"")</f>
        <v/>
      </c>
      <c r="L208" s="72" t="str">
        <f>IF(AND('Taarten koppelen'!E15&lt;&gt;"",$Y208&lt;&gt;""),'Taarten koppelen'!E15,"")</f>
        <v/>
      </c>
      <c r="M208" s="72" t="str">
        <f>IF(AND('Taarten koppelen'!F15&lt;&gt;"",$Y208&lt;&gt;""),'Taarten koppelen'!F15,"")</f>
        <v/>
      </c>
      <c r="N208" s="72" t="str">
        <f>IF($AE208&lt;&gt;"",VLOOKUP($AE208,Afleveradressen!$A$8:$P$57,11,FALSE),"")</f>
        <v/>
      </c>
      <c r="O208" s="101" t="str">
        <f>IF($AE208&lt;&gt;"",VLOOKUP($AE208,Afleveradressen!$A$8:$P$57,12,FALSE),"")</f>
        <v/>
      </c>
      <c r="P208" s="72" t="str">
        <f>IF(AND('Taarten koppelen'!G15&lt;&gt;"",$Y208&lt;&gt;""),'Taarten koppelen'!G15,"")</f>
        <v/>
      </c>
      <c r="Q208" s="17" t="str">
        <f t="shared" si="6"/>
        <v/>
      </c>
      <c r="R208" s="102" t="str">
        <f>IF($AE208&lt;&gt;"",VLOOKUP($AE208,Afleveradressen!$A$8:$P$57,8,FALSE),"")</f>
        <v/>
      </c>
      <c r="S208" s="105" t="str">
        <f>IF($AE208&lt;&gt;"",VLOOKUP($AE208,Afleveradressen!$A$8:$P$57,14,FALSE),"")</f>
        <v/>
      </c>
      <c r="T208" s="103" t="str">
        <f>IF(S208&lt;&gt;"",VLOOKUP($S208,stamgegevens!$B$5:$E$15,3,FALSE),"")</f>
        <v/>
      </c>
      <c r="U208" s="103" t="str">
        <f>IF(T208&lt;&gt;"",VLOOKUP($S208,stamgegevens!$B$5:$E$15,4,FALSE),"")</f>
        <v/>
      </c>
      <c r="V208" s="17"/>
      <c r="W208" s="17"/>
      <c r="X208" s="17" t="str">
        <f>IF(Y208="","",VLOOKUP(Y208,stamgegevens!$C$23:$H$52,6,FALSE))</f>
        <v/>
      </c>
      <c r="Y208" s="104" t="str">
        <f>IF('Taarten koppelen'!$N15&lt;&gt;"",'Taarten koppelen'!$N$4,"")</f>
        <v/>
      </c>
      <c r="Z208" s="17" t="str">
        <f>IF('Taarten koppelen'!N15&lt;&gt;"",'Taarten koppelen'!N15,"")</f>
        <v/>
      </c>
      <c r="AE208" s="1" t="str">
        <f t="shared" si="7"/>
        <v/>
      </c>
    </row>
    <row r="209" spans="4:31" x14ac:dyDescent="0.2">
      <c r="D209" s="100" t="str">
        <f>IF($AE209&lt;&gt;"",VLOOKUP($AE209,Afleveradressen!$A$8:$P$57,15,FALSE),"")</f>
        <v/>
      </c>
      <c r="E209" s="17"/>
      <c r="F209" s="17" t="str">
        <f>IF(AE209&lt;&gt;"",Bestelformulier!$F$44,"")</f>
        <v/>
      </c>
      <c r="G209" s="104"/>
      <c r="H209" s="100" t="str">
        <f>IF($AE209&lt;&gt;"",VLOOKUP($AE209,Afleveradressen!$A$8:$P$57,4,FALSE),"")</f>
        <v/>
      </c>
      <c r="I209" s="101" t="str">
        <f>IF($AE209&lt;&gt;"",VLOOKUP($AE209,Afleveradressen!$A$8:$P$57,5,FALSE),"")</f>
        <v/>
      </c>
      <c r="J209" s="101" t="str">
        <f>IF($AE209&lt;&gt;"",VLOOKUP($AE209,Afleveradressen!$A$8:$P$57,6,FALSE),"")</f>
        <v/>
      </c>
      <c r="K209" s="102" t="str">
        <f>IF($AE209&lt;&gt;"",VLOOKUP($AE209,Afleveradressen!$A$8:$P$57,7,FALSE),"")</f>
        <v/>
      </c>
      <c r="L209" s="72" t="str">
        <f>IF(AND('Taarten koppelen'!E16&lt;&gt;"",$Y209&lt;&gt;""),'Taarten koppelen'!E16,"")</f>
        <v/>
      </c>
      <c r="M209" s="72" t="str">
        <f>IF(AND('Taarten koppelen'!F16&lt;&gt;"",$Y209&lt;&gt;""),'Taarten koppelen'!F16,"")</f>
        <v/>
      </c>
      <c r="N209" s="72" t="str">
        <f>IF($AE209&lt;&gt;"",VLOOKUP($AE209,Afleveradressen!$A$8:$P$57,11,FALSE),"")</f>
        <v/>
      </c>
      <c r="O209" s="101" t="str">
        <f>IF($AE209&lt;&gt;"",VLOOKUP($AE209,Afleveradressen!$A$8:$P$57,12,FALSE),"")</f>
        <v/>
      </c>
      <c r="P209" s="72" t="str">
        <f>IF(AND('Taarten koppelen'!G16&lt;&gt;"",$Y209&lt;&gt;""),'Taarten koppelen'!G16,"")</f>
        <v/>
      </c>
      <c r="Q209" s="17" t="str">
        <f t="shared" si="6"/>
        <v/>
      </c>
      <c r="R209" s="102" t="str">
        <f>IF($AE209&lt;&gt;"",VLOOKUP($AE209,Afleveradressen!$A$8:$P$57,8,FALSE),"")</f>
        <v/>
      </c>
      <c r="S209" s="105" t="str">
        <f>IF($AE209&lt;&gt;"",VLOOKUP($AE209,Afleveradressen!$A$8:$P$57,14,FALSE),"")</f>
        <v/>
      </c>
      <c r="T209" s="103" t="str">
        <f>IF(S209&lt;&gt;"",VLOOKUP($S209,stamgegevens!$B$5:$E$15,3,FALSE),"")</f>
        <v/>
      </c>
      <c r="U209" s="103" t="str">
        <f>IF(T209&lt;&gt;"",VLOOKUP($S209,stamgegevens!$B$5:$E$15,4,FALSE),"")</f>
        <v/>
      </c>
      <c r="V209" s="17"/>
      <c r="W209" s="17"/>
      <c r="X209" s="17" t="str">
        <f>IF(Y209="","",VLOOKUP(Y209,stamgegevens!$C$23:$H$52,6,FALSE))</f>
        <v/>
      </c>
      <c r="Y209" s="104" t="str">
        <f>IF('Taarten koppelen'!$N16&lt;&gt;"",'Taarten koppelen'!$N$4,"")</f>
        <v/>
      </c>
      <c r="Z209" s="17" t="str">
        <f>IF('Taarten koppelen'!N16&lt;&gt;"",'Taarten koppelen'!N16,"")</f>
        <v/>
      </c>
      <c r="AE209" s="1" t="str">
        <f t="shared" si="7"/>
        <v/>
      </c>
    </row>
    <row r="210" spans="4:31" x14ac:dyDescent="0.2">
      <c r="D210" s="100" t="str">
        <f>IF($AE210&lt;&gt;"",VLOOKUP($AE210,Afleveradressen!$A$8:$P$57,15,FALSE),"")</f>
        <v/>
      </c>
      <c r="E210" s="17"/>
      <c r="F210" s="17" t="str">
        <f>IF(AE210&lt;&gt;"",Bestelformulier!$F$44,"")</f>
        <v/>
      </c>
      <c r="G210" s="104"/>
      <c r="H210" s="100" t="str">
        <f>IF($AE210&lt;&gt;"",VLOOKUP($AE210,Afleveradressen!$A$8:$P$57,4,FALSE),"")</f>
        <v/>
      </c>
      <c r="I210" s="101" t="str">
        <f>IF($AE210&lt;&gt;"",VLOOKUP($AE210,Afleveradressen!$A$8:$P$57,5,FALSE),"")</f>
        <v/>
      </c>
      <c r="J210" s="101" t="str">
        <f>IF($AE210&lt;&gt;"",VLOOKUP($AE210,Afleveradressen!$A$8:$P$57,6,FALSE),"")</f>
        <v/>
      </c>
      <c r="K210" s="102" t="str">
        <f>IF($AE210&lt;&gt;"",VLOOKUP($AE210,Afleveradressen!$A$8:$P$57,7,FALSE),"")</f>
        <v/>
      </c>
      <c r="L210" s="72" t="str">
        <f>IF(AND('Taarten koppelen'!E17&lt;&gt;"",$Y210&lt;&gt;""),'Taarten koppelen'!E17,"")</f>
        <v/>
      </c>
      <c r="M210" s="72" t="str">
        <f>IF(AND('Taarten koppelen'!F17&lt;&gt;"",$Y210&lt;&gt;""),'Taarten koppelen'!F17,"")</f>
        <v/>
      </c>
      <c r="N210" s="72" t="str">
        <f>IF($AE210&lt;&gt;"",VLOOKUP($AE210,Afleveradressen!$A$8:$P$57,11,FALSE),"")</f>
        <v/>
      </c>
      <c r="O210" s="101" t="str">
        <f>IF($AE210&lt;&gt;"",VLOOKUP($AE210,Afleveradressen!$A$8:$P$57,12,FALSE),"")</f>
        <v/>
      </c>
      <c r="P210" s="72" t="str">
        <f>IF(AND('Taarten koppelen'!G17&lt;&gt;"",$Y210&lt;&gt;""),'Taarten koppelen'!G17,"")</f>
        <v/>
      </c>
      <c r="Q210" s="17" t="str">
        <f t="shared" si="6"/>
        <v/>
      </c>
      <c r="R210" s="102" t="str">
        <f>IF($AE210&lt;&gt;"",VLOOKUP($AE210,Afleveradressen!$A$8:$P$57,8,FALSE),"")</f>
        <v/>
      </c>
      <c r="S210" s="105" t="str">
        <f>IF($AE210&lt;&gt;"",VLOOKUP($AE210,Afleveradressen!$A$8:$P$57,14,FALSE),"")</f>
        <v/>
      </c>
      <c r="T210" s="103" t="str">
        <f>IF(S210&lt;&gt;"",VLOOKUP($S210,stamgegevens!$B$5:$E$15,3,FALSE),"")</f>
        <v/>
      </c>
      <c r="U210" s="103" t="str">
        <f>IF(T210&lt;&gt;"",VLOOKUP($S210,stamgegevens!$B$5:$E$15,4,FALSE),"")</f>
        <v/>
      </c>
      <c r="V210" s="17"/>
      <c r="W210" s="17"/>
      <c r="X210" s="17" t="str">
        <f>IF(Y210="","",VLOOKUP(Y210,stamgegevens!$C$23:$H$52,6,FALSE))</f>
        <v/>
      </c>
      <c r="Y210" s="104" t="str">
        <f>IF('Taarten koppelen'!$N17&lt;&gt;"",'Taarten koppelen'!$N$4,"")</f>
        <v/>
      </c>
      <c r="Z210" s="17" t="str">
        <f>IF('Taarten koppelen'!N17&lt;&gt;"",'Taarten koppelen'!N17,"")</f>
        <v/>
      </c>
      <c r="AE210" s="1" t="str">
        <f t="shared" si="7"/>
        <v/>
      </c>
    </row>
    <row r="211" spans="4:31" x14ac:dyDescent="0.2">
      <c r="D211" s="100" t="str">
        <f>IF($AE211&lt;&gt;"",VLOOKUP($AE211,Afleveradressen!$A$8:$P$57,15,FALSE),"")</f>
        <v/>
      </c>
      <c r="E211" s="17"/>
      <c r="F211" s="17" t="str">
        <f>IF(AE211&lt;&gt;"",Bestelformulier!$F$44,"")</f>
        <v/>
      </c>
      <c r="G211" s="104"/>
      <c r="H211" s="100" t="str">
        <f>IF($AE211&lt;&gt;"",VLOOKUP($AE211,Afleveradressen!$A$8:$P$57,4,FALSE),"")</f>
        <v/>
      </c>
      <c r="I211" s="101" t="str">
        <f>IF($AE211&lt;&gt;"",VLOOKUP($AE211,Afleveradressen!$A$8:$P$57,5,FALSE),"")</f>
        <v/>
      </c>
      <c r="J211" s="101" t="str">
        <f>IF($AE211&lt;&gt;"",VLOOKUP($AE211,Afleveradressen!$A$8:$P$57,6,FALSE),"")</f>
        <v/>
      </c>
      <c r="K211" s="102" t="str">
        <f>IF($AE211&lt;&gt;"",VLOOKUP($AE211,Afleveradressen!$A$8:$P$57,7,FALSE),"")</f>
        <v/>
      </c>
      <c r="L211" s="72" t="str">
        <f>IF(AND('Taarten koppelen'!E18&lt;&gt;"",$Y211&lt;&gt;""),'Taarten koppelen'!E18,"")</f>
        <v/>
      </c>
      <c r="M211" s="72" t="str">
        <f>IF(AND('Taarten koppelen'!F18&lt;&gt;"",$Y211&lt;&gt;""),'Taarten koppelen'!F18,"")</f>
        <v/>
      </c>
      <c r="N211" s="72" t="str">
        <f>IF($AE211&lt;&gt;"",VLOOKUP($AE211,Afleveradressen!$A$8:$P$57,11,FALSE),"")</f>
        <v/>
      </c>
      <c r="O211" s="101" t="str">
        <f>IF($AE211&lt;&gt;"",VLOOKUP($AE211,Afleveradressen!$A$8:$P$57,12,FALSE),"")</f>
        <v/>
      </c>
      <c r="P211" s="72" t="str">
        <f>IF(AND('Taarten koppelen'!G18&lt;&gt;"",$Y211&lt;&gt;""),'Taarten koppelen'!G18,"")</f>
        <v/>
      </c>
      <c r="Q211" s="17" t="str">
        <f t="shared" si="6"/>
        <v/>
      </c>
      <c r="R211" s="102" t="str">
        <f>IF($AE211&lt;&gt;"",VLOOKUP($AE211,Afleveradressen!$A$8:$P$57,8,FALSE),"")</f>
        <v/>
      </c>
      <c r="S211" s="105" t="str">
        <f>IF($AE211&lt;&gt;"",VLOOKUP($AE211,Afleveradressen!$A$8:$P$57,14,FALSE),"")</f>
        <v/>
      </c>
      <c r="T211" s="103" t="str">
        <f>IF(S211&lt;&gt;"",VLOOKUP($S211,stamgegevens!$B$5:$E$15,3,FALSE),"")</f>
        <v/>
      </c>
      <c r="U211" s="103" t="str">
        <f>IF(T211&lt;&gt;"",VLOOKUP($S211,stamgegevens!$B$5:$E$15,4,FALSE),"")</f>
        <v/>
      </c>
      <c r="V211" s="17"/>
      <c r="W211" s="17"/>
      <c r="X211" s="17" t="str">
        <f>IF(Y211="","",VLOOKUP(Y211,stamgegevens!$C$23:$H$52,6,FALSE))</f>
        <v/>
      </c>
      <c r="Y211" s="104" t="str">
        <f>IF('Taarten koppelen'!$N18&lt;&gt;"",'Taarten koppelen'!$N$4,"")</f>
        <v/>
      </c>
      <c r="Z211" s="17" t="str">
        <f>IF('Taarten koppelen'!N18&lt;&gt;"",'Taarten koppelen'!N18,"")</f>
        <v/>
      </c>
      <c r="AE211" s="1" t="str">
        <f t="shared" si="7"/>
        <v/>
      </c>
    </row>
    <row r="212" spans="4:31" x14ac:dyDescent="0.2">
      <c r="D212" s="100" t="str">
        <f>IF($AE212&lt;&gt;"",VLOOKUP($AE212,Afleveradressen!$A$8:$P$57,15,FALSE),"")</f>
        <v/>
      </c>
      <c r="E212" s="17"/>
      <c r="F212" s="17" t="str">
        <f>IF(AE212&lt;&gt;"",Bestelformulier!$F$44,"")</f>
        <v/>
      </c>
      <c r="G212" s="104"/>
      <c r="H212" s="100" t="str">
        <f>IF($AE212&lt;&gt;"",VLOOKUP($AE212,Afleveradressen!$A$8:$P$57,4,FALSE),"")</f>
        <v/>
      </c>
      <c r="I212" s="101" t="str">
        <f>IF($AE212&lt;&gt;"",VLOOKUP($AE212,Afleveradressen!$A$8:$P$57,5,FALSE),"")</f>
        <v/>
      </c>
      <c r="J212" s="101" t="str">
        <f>IF($AE212&lt;&gt;"",VLOOKUP($AE212,Afleveradressen!$A$8:$P$57,6,FALSE),"")</f>
        <v/>
      </c>
      <c r="K212" s="102" t="str">
        <f>IF($AE212&lt;&gt;"",VLOOKUP($AE212,Afleveradressen!$A$8:$P$57,7,FALSE),"")</f>
        <v/>
      </c>
      <c r="L212" s="72" t="str">
        <f>IF(AND('Taarten koppelen'!E19&lt;&gt;"",$Y212&lt;&gt;""),'Taarten koppelen'!E19,"")</f>
        <v/>
      </c>
      <c r="M212" s="72" t="str">
        <f>IF(AND('Taarten koppelen'!F19&lt;&gt;"",$Y212&lt;&gt;""),'Taarten koppelen'!F19,"")</f>
        <v/>
      </c>
      <c r="N212" s="72" t="str">
        <f>IF($AE212&lt;&gt;"",VLOOKUP($AE212,Afleveradressen!$A$8:$P$57,11,FALSE),"")</f>
        <v/>
      </c>
      <c r="O212" s="101" t="str">
        <f>IF($AE212&lt;&gt;"",VLOOKUP($AE212,Afleveradressen!$A$8:$P$57,12,FALSE),"")</f>
        <v/>
      </c>
      <c r="P212" s="72" t="str">
        <f>IF(AND('Taarten koppelen'!G19&lt;&gt;"",$Y212&lt;&gt;""),'Taarten koppelen'!G19,"")</f>
        <v/>
      </c>
      <c r="Q212" s="17" t="str">
        <f t="shared" si="6"/>
        <v/>
      </c>
      <c r="R212" s="102" t="str">
        <f>IF($AE212&lt;&gt;"",VLOOKUP($AE212,Afleveradressen!$A$8:$P$57,8,FALSE),"")</f>
        <v/>
      </c>
      <c r="S212" s="105" t="str">
        <f>IF($AE212&lt;&gt;"",VLOOKUP($AE212,Afleveradressen!$A$8:$P$57,14,FALSE),"")</f>
        <v/>
      </c>
      <c r="T212" s="103" t="str">
        <f>IF(S212&lt;&gt;"",VLOOKUP($S212,stamgegevens!$B$5:$E$15,3,FALSE),"")</f>
        <v/>
      </c>
      <c r="U212" s="103" t="str">
        <f>IF(T212&lt;&gt;"",VLOOKUP($S212,stamgegevens!$B$5:$E$15,4,FALSE),"")</f>
        <v/>
      </c>
      <c r="V212" s="17"/>
      <c r="W212" s="17"/>
      <c r="X212" s="17" t="str">
        <f>IF(Y212="","",VLOOKUP(Y212,stamgegevens!$C$23:$H$52,6,FALSE))</f>
        <v/>
      </c>
      <c r="Y212" s="104" t="str">
        <f>IF('Taarten koppelen'!$N19&lt;&gt;"",'Taarten koppelen'!$N$4,"")</f>
        <v/>
      </c>
      <c r="Z212" s="17" t="str">
        <f>IF('Taarten koppelen'!N19&lt;&gt;"",'Taarten koppelen'!N19,"")</f>
        <v/>
      </c>
      <c r="AE212" s="1" t="str">
        <f t="shared" si="7"/>
        <v/>
      </c>
    </row>
    <row r="213" spans="4:31" x14ac:dyDescent="0.2">
      <c r="D213" s="100" t="str">
        <f>IF($AE213&lt;&gt;"",VLOOKUP($AE213,Afleveradressen!$A$8:$P$57,15,FALSE),"")</f>
        <v/>
      </c>
      <c r="E213" s="17"/>
      <c r="F213" s="17" t="str">
        <f>IF(AE213&lt;&gt;"",Bestelformulier!$F$44,"")</f>
        <v/>
      </c>
      <c r="G213" s="104"/>
      <c r="H213" s="100" t="str">
        <f>IF($AE213&lt;&gt;"",VLOOKUP($AE213,Afleveradressen!$A$8:$P$57,4,FALSE),"")</f>
        <v/>
      </c>
      <c r="I213" s="101" t="str">
        <f>IF($AE213&lt;&gt;"",VLOOKUP($AE213,Afleveradressen!$A$8:$P$57,5,FALSE),"")</f>
        <v/>
      </c>
      <c r="J213" s="101" t="str">
        <f>IF($AE213&lt;&gt;"",VLOOKUP($AE213,Afleveradressen!$A$8:$P$57,6,FALSE),"")</f>
        <v/>
      </c>
      <c r="K213" s="102" t="str">
        <f>IF($AE213&lt;&gt;"",VLOOKUP($AE213,Afleveradressen!$A$8:$P$57,7,FALSE),"")</f>
        <v/>
      </c>
      <c r="L213" s="72" t="str">
        <f>IF(AND('Taarten koppelen'!E20&lt;&gt;"",$Y213&lt;&gt;""),'Taarten koppelen'!E20,"")</f>
        <v/>
      </c>
      <c r="M213" s="72" t="str">
        <f>IF(AND('Taarten koppelen'!F20&lt;&gt;"",$Y213&lt;&gt;""),'Taarten koppelen'!F20,"")</f>
        <v/>
      </c>
      <c r="N213" s="72" t="str">
        <f>IF($AE213&lt;&gt;"",VLOOKUP($AE213,Afleveradressen!$A$8:$P$57,11,FALSE),"")</f>
        <v/>
      </c>
      <c r="O213" s="101" t="str">
        <f>IF($AE213&lt;&gt;"",VLOOKUP($AE213,Afleveradressen!$A$8:$P$57,12,FALSE),"")</f>
        <v/>
      </c>
      <c r="P213" s="72" t="str">
        <f>IF(AND('Taarten koppelen'!G20&lt;&gt;"",$Y213&lt;&gt;""),'Taarten koppelen'!G20,"")</f>
        <v/>
      </c>
      <c r="Q213" s="17" t="str">
        <f t="shared" si="6"/>
        <v/>
      </c>
      <c r="R213" s="102" t="str">
        <f>IF($AE213&lt;&gt;"",VLOOKUP($AE213,Afleveradressen!$A$8:$P$57,8,FALSE),"")</f>
        <v/>
      </c>
      <c r="S213" s="105" t="str">
        <f>IF($AE213&lt;&gt;"",VLOOKUP($AE213,Afleveradressen!$A$8:$P$57,14,FALSE),"")</f>
        <v/>
      </c>
      <c r="T213" s="103" t="str">
        <f>IF(S213&lt;&gt;"",VLOOKUP($S213,stamgegevens!$B$5:$E$15,3,FALSE),"")</f>
        <v/>
      </c>
      <c r="U213" s="103" t="str">
        <f>IF(T213&lt;&gt;"",VLOOKUP($S213,stamgegevens!$B$5:$E$15,4,FALSE),"")</f>
        <v/>
      </c>
      <c r="V213" s="17"/>
      <c r="W213" s="17"/>
      <c r="X213" s="17" t="str">
        <f>IF(Y213="","",VLOOKUP(Y213,stamgegevens!$C$23:$H$52,6,FALSE))</f>
        <v/>
      </c>
      <c r="Y213" s="104" t="str">
        <f>IF('Taarten koppelen'!$N20&lt;&gt;"",'Taarten koppelen'!$N$4,"")</f>
        <v/>
      </c>
      <c r="Z213" s="17" t="str">
        <f>IF('Taarten koppelen'!N20&lt;&gt;"",'Taarten koppelen'!N20,"")</f>
        <v/>
      </c>
      <c r="AE213" s="1" t="str">
        <f t="shared" si="7"/>
        <v/>
      </c>
    </row>
    <row r="214" spans="4:31" x14ac:dyDescent="0.2">
      <c r="D214" s="100" t="str">
        <f>IF($AE214&lt;&gt;"",VLOOKUP($AE214,Afleveradressen!$A$8:$P$57,15,FALSE),"")</f>
        <v/>
      </c>
      <c r="E214" s="17"/>
      <c r="F214" s="17" t="str">
        <f>IF(AE214&lt;&gt;"",Bestelformulier!$F$44,"")</f>
        <v/>
      </c>
      <c r="G214" s="104"/>
      <c r="H214" s="100" t="str">
        <f>IF($AE214&lt;&gt;"",VLOOKUP($AE214,Afleveradressen!$A$8:$P$57,4,FALSE),"")</f>
        <v/>
      </c>
      <c r="I214" s="101" t="str">
        <f>IF($AE214&lt;&gt;"",VLOOKUP($AE214,Afleveradressen!$A$8:$P$57,5,FALSE),"")</f>
        <v/>
      </c>
      <c r="J214" s="101" t="str">
        <f>IF($AE214&lt;&gt;"",VLOOKUP($AE214,Afleveradressen!$A$8:$P$57,6,FALSE),"")</f>
        <v/>
      </c>
      <c r="K214" s="102" t="str">
        <f>IF($AE214&lt;&gt;"",VLOOKUP($AE214,Afleveradressen!$A$8:$P$57,7,FALSE),"")</f>
        <v/>
      </c>
      <c r="L214" s="72" t="str">
        <f>IF(AND('Taarten koppelen'!E21&lt;&gt;"",$Y214&lt;&gt;""),'Taarten koppelen'!E21,"")</f>
        <v/>
      </c>
      <c r="M214" s="72" t="str">
        <f>IF(AND('Taarten koppelen'!F21&lt;&gt;"",$Y214&lt;&gt;""),'Taarten koppelen'!F21,"")</f>
        <v/>
      </c>
      <c r="N214" s="72" t="str">
        <f>IF($AE214&lt;&gt;"",VLOOKUP($AE214,Afleveradressen!$A$8:$P$57,11,FALSE),"")</f>
        <v/>
      </c>
      <c r="O214" s="101" t="str">
        <f>IF($AE214&lt;&gt;"",VLOOKUP($AE214,Afleveradressen!$A$8:$P$57,12,FALSE),"")</f>
        <v/>
      </c>
      <c r="P214" s="72" t="str">
        <f>IF(AND('Taarten koppelen'!G21&lt;&gt;"",$Y214&lt;&gt;""),'Taarten koppelen'!G21,"")</f>
        <v/>
      </c>
      <c r="Q214" s="17" t="str">
        <f t="shared" si="6"/>
        <v/>
      </c>
      <c r="R214" s="102" t="str">
        <f>IF($AE214&lt;&gt;"",VLOOKUP($AE214,Afleveradressen!$A$8:$P$57,8,FALSE),"")</f>
        <v/>
      </c>
      <c r="S214" s="105" t="str">
        <f>IF($AE214&lt;&gt;"",VLOOKUP($AE214,Afleveradressen!$A$8:$P$57,14,FALSE),"")</f>
        <v/>
      </c>
      <c r="T214" s="103" t="str">
        <f>IF(S214&lt;&gt;"",VLOOKUP($S214,stamgegevens!$B$5:$E$15,3,FALSE),"")</f>
        <v/>
      </c>
      <c r="U214" s="103" t="str">
        <f>IF(T214&lt;&gt;"",VLOOKUP($S214,stamgegevens!$B$5:$E$15,4,FALSE),"")</f>
        <v/>
      </c>
      <c r="V214" s="17"/>
      <c r="W214" s="17"/>
      <c r="X214" s="17" t="str">
        <f>IF(Y214="","",VLOOKUP(Y214,stamgegevens!$C$23:$H$52,6,FALSE))</f>
        <v/>
      </c>
      <c r="Y214" s="104" t="str">
        <f>IF('Taarten koppelen'!$N21&lt;&gt;"",'Taarten koppelen'!$N$4,"")</f>
        <v/>
      </c>
      <c r="Z214" s="17" t="str">
        <f>IF('Taarten koppelen'!N21&lt;&gt;"",'Taarten koppelen'!N21,"")</f>
        <v/>
      </c>
      <c r="AE214" s="1" t="str">
        <f t="shared" si="7"/>
        <v/>
      </c>
    </row>
    <row r="215" spans="4:31" x14ac:dyDescent="0.2">
      <c r="D215" s="100" t="str">
        <f>IF($AE215&lt;&gt;"",VLOOKUP($AE215,Afleveradressen!$A$8:$P$57,15,FALSE),"")</f>
        <v/>
      </c>
      <c r="E215" s="17"/>
      <c r="F215" s="17" t="str">
        <f>IF(AE215&lt;&gt;"",Bestelformulier!$F$44,"")</f>
        <v/>
      </c>
      <c r="G215" s="104"/>
      <c r="H215" s="100" t="str">
        <f>IF($AE215&lt;&gt;"",VLOOKUP($AE215,Afleveradressen!$A$8:$P$57,4,FALSE),"")</f>
        <v/>
      </c>
      <c r="I215" s="101" t="str">
        <f>IF($AE215&lt;&gt;"",VLOOKUP($AE215,Afleveradressen!$A$8:$P$57,5,FALSE),"")</f>
        <v/>
      </c>
      <c r="J215" s="101" t="str">
        <f>IF($AE215&lt;&gt;"",VLOOKUP($AE215,Afleveradressen!$A$8:$P$57,6,FALSE),"")</f>
        <v/>
      </c>
      <c r="K215" s="102" t="str">
        <f>IF($AE215&lt;&gt;"",VLOOKUP($AE215,Afleveradressen!$A$8:$P$57,7,FALSE),"")</f>
        <v/>
      </c>
      <c r="L215" s="72" t="str">
        <f>IF(AND('Taarten koppelen'!E22&lt;&gt;"",$Y215&lt;&gt;""),'Taarten koppelen'!E22,"")</f>
        <v/>
      </c>
      <c r="M215" s="72" t="str">
        <f>IF(AND('Taarten koppelen'!F22&lt;&gt;"",$Y215&lt;&gt;""),'Taarten koppelen'!F22,"")</f>
        <v/>
      </c>
      <c r="N215" s="72" t="str">
        <f>IF($AE215&lt;&gt;"",VLOOKUP($AE215,Afleveradressen!$A$8:$P$57,11,FALSE),"")</f>
        <v/>
      </c>
      <c r="O215" s="101" t="str">
        <f>IF($AE215&lt;&gt;"",VLOOKUP($AE215,Afleveradressen!$A$8:$P$57,12,FALSE),"")</f>
        <v/>
      </c>
      <c r="P215" s="72" t="str">
        <f>IF(AND('Taarten koppelen'!G22&lt;&gt;"",$Y215&lt;&gt;""),'Taarten koppelen'!G22,"")</f>
        <v/>
      </c>
      <c r="Q215" s="17" t="str">
        <f t="shared" si="6"/>
        <v/>
      </c>
      <c r="R215" s="102" t="str">
        <f>IF($AE215&lt;&gt;"",VLOOKUP($AE215,Afleveradressen!$A$8:$P$57,8,FALSE),"")</f>
        <v/>
      </c>
      <c r="S215" s="105" t="str">
        <f>IF($AE215&lt;&gt;"",VLOOKUP($AE215,Afleveradressen!$A$8:$P$57,14,FALSE),"")</f>
        <v/>
      </c>
      <c r="T215" s="103" t="str">
        <f>IF(S215&lt;&gt;"",VLOOKUP($S215,stamgegevens!$B$5:$E$15,3,FALSE),"")</f>
        <v/>
      </c>
      <c r="U215" s="103" t="str">
        <f>IF(T215&lt;&gt;"",VLOOKUP($S215,stamgegevens!$B$5:$E$15,4,FALSE),"")</f>
        <v/>
      </c>
      <c r="V215" s="17"/>
      <c r="W215" s="17"/>
      <c r="X215" s="17" t="str">
        <f>IF(Y215="","",VLOOKUP(Y215,stamgegevens!$C$23:$H$52,6,FALSE))</f>
        <v/>
      </c>
      <c r="Y215" s="104" t="str">
        <f>IF('Taarten koppelen'!$N22&lt;&gt;"",'Taarten koppelen'!$N$4,"")</f>
        <v/>
      </c>
      <c r="Z215" s="17" t="str">
        <f>IF('Taarten koppelen'!N22&lt;&gt;"",'Taarten koppelen'!N22,"")</f>
        <v/>
      </c>
      <c r="AE215" s="1" t="str">
        <f t="shared" si="7"/>
        <v/>
      </c>
    </row>
    <row r="216" spans="4:31" x14ac:dyDescent="0.2">
      <c r="D216" s="100" t="str">
        <f>IF($AE216&lt;&gt;"",VLOOKUP($AE216,Afleveradressen!$A$8:$P$57,15,FALSE),"")</f>
        <v/>
      </c>
      <c r="E216" s="17"/>
      <c r="F216" s="17" t="str">
        <f>IF(AE216&lt;&gt;"",Bestelformulier!$F$44,"")</f>
        <v/>
      </c>
      <c r="G216" s="104"/>
      <c r="H216" s="100" t="str">
        <f>IF($AE216&lt;&gt;"",VLOOKUP($AE216,Afleveradressen!$A$8:$P$57,4,FALSE),"")</f>
        <v/>
      </c>
      <c r="I216" s="101" t="str">
        <f>IF($AE216&lt;&gt;"",VLOOKUP($AE216,Afleveradressen!$A$8:$P$57,5,FALSE),"")</f>
        <v/>
      </c>
      <c r="J216" s="101" t="str">
        <f>IF($AE216&lt;&gt;"",VLOOKUP($AE216,Afleveradressen!$A$8:$P$57,6,FALSE),"")</f>
        <v/>
      </c>
      <c r="K216" s="102" t="str">
        <f>IF($AE216&lt;&gt;"",VLOOKUP($AE216,Afleveradressen!$A$8:$P$57,7,FALSE),"")</f>
        <v/>
      </c>
      <c r="L216" s="72" t="str">
        <f>IF(AND('Taarten koppelen'!E23&lt;&gt;"",$Y216&lt;&gt;""),'Taarten koppelen'!E23,"")</f>
        <v/>
      </c>
      <c r="M216" s="72" t="str">
        <f>IF(AND('Taarten koppelen'!F23&lt;&gt;"",$Y216&lt;&gt;""),'Taarten koppelen'!F23,"")</f>
        <v/>
      </c>
      <c r="N216" s="72" t="str">
        <f>IF($AE216&lt;&gt;"",VLOOKUP($AE216,Afleveradressen!$A$8:$P$57,11,FALSE),"")</f>
        <v/>
      </c>
      <c r="O216" s="101" t="str">
        <f>IF($AE216&lt;&gt;"",VLOOKUP($AE216,Afleveradressen!$A$8:$P$57,12,FALSE),"")</f>
        <v/>
      </c>
      <c r="P216" s="72" t="str">
        <f>IF(AND('Taarten koppelen'!G23&lt;&gt;"",$Y216&lt;&gt;""),'Taarten koppelen'!G23,"")</f>
        <v/>
      </c>
      <c r="Q216" s="17" t="str">
        <f t="shared" si="6"/>
        <v/>
      </c>
      <c r="R216" s="102" t="str">
        <f>IF($AE216&lt;&gt;"",VLOOKUP($AE216,Afleveradressen!$A$8:$P$57,8,FALSE),"")</f>
        <v/>
      </c>
      <c r="S216" s="105" t="str">
        <f>IF($AE216&lt;&gt;"",VLOOKUP($AE216,Afleveradressen!$A$8:$P$57,14,FALSE),"")</f>
        <v/>
      </c>
      <c r="T216" s="103" t="str">
        <f>IF(S216&lt;&gt;"",VLOOKUP($S216,stamgegevens!$B$5:$E$15,3,FALSE),"")</f>
        <v/>
      </c>
      <c r="U216" s="103" t="str">
        <f>IF(T216&lt;&gt;"",VLOOKUP($S216,stamgegevens!$B$5:$E$15,4,FALSE),"")</f>
        <v/>
      </c>
      <c r="V216" s="17"/>
      <c r="W216" s="17"/>
      <c r="X216" s="17" t="str">
        <f>IF(Y216="","",VLOOKUP(Y216,stamgegevens!$C$23:$H$52,6,FALSE))</f>
        <v/>
      </c>
      <c r="Y216" s="104" t="str">
        <f>IF('Taarten koppelen'!$N23&lt;&gt;"",'Taarten koppelen'!$N$4,"")</f>
        <v/>
      </c>
      <c r="Z216" s="17" t="str">
        <f>IF('Taarten koppelen'!N23&lt;&gt;"",'Taarten koppelen'!N23,"")</f>
        <v/>
      </c>
      <c r="AE216" s="1" t="str">
        <f t="shared" si="7"/>
        <v/>
      </c>
    </row>
    <row r="217" spans="4:31" x14ac:dyDescent="0.2">
      <c r="D217" s="100" t="str">
        <f>IF($AE217&lt;&gt;"",VLOOKUP($AE217,Afleveradressen!$A$8:$P$57,15,FALSE),"")</f>
        <v/>
      </c>
      <c r="E217" s="17"/>
      <c r="F217" s="17" t="str">
        <f>IF(AE217&lt;&gt;"",Bestelformulier!$F$44,"")</f>
        <v/>
      </c>
      <c r="G217" s="104"/>
      <c r="H217" s="100" t="str">
        <f>IF($AE217&lt;&gt;"",VLOOKUP($AE217,Afleveradressen!$A$8:$P$57,4,FALSE),"")</f>
        <v/>
      </c>
      <c r="I217" s="101" t="str">
        <f>IF($AE217&lt;&gt;"",VLOOKUP($AE217,Afleveradressen!$A$8:$P$57,5,FALSE),"")</f>
        <v/>
      </c>
      <c r="J217" s="101" t="str">
        <f>IF($AE217&lt;&gt;"",VLOOKUP($AE217,Afleveradressen!$A$8:$P$57,6,FALSE),"")</f>
        <v/>
      </c>
      <c r="K217" s="102" t="str">
        <f>IF($AE217&lt;&gt;"",VLOOKUP($AE217,Afleveradressen!$A$8:$P$57,7,FALSE),"")</f>
        <v/>
      </c>
      <c r="L217" s="72" t="str">
        <f>IF(AND('Taarten koppelen'!E24&lt;&gt;"",$Y217&lt;&gt;""),'Taarten koppelen'!E24,"")</f>
        <v/>
      </c>
      <c r="M217" s="72" t="str">
        <f>IF(AND('Taarten koppelen'!F24&lt;&gt;"",$Y217&lt;&gt;""),'Taarten koppelen'!F24,"")</f>
        <v/>
      </c>
      <c r="N217" s="72" t="str">
        <f>IF($AE217&lt;&gt;"",VLOOKUP($AE217,Afleveradressen!$A$8:$P$57,11,FALSE),"")</f>
        <v/>
      </c>
      <c r="O217" s="101" t="str">
        <f>IF($AE217&lt;&gt;"",VLOOKUP($AE217,Afleveradressen!$A$8:$P$57,12,FALSE),"")</f>
        <v/>
      </c>
      <c r="P217" s="72" t="str">
        <f>IF(AND('Taarten koppelen'!G24&lt;&gt;"",$Y217&lt;&gt;""),'Taarten koppelen'!G24,"")</f>
        <v/>
      </c>
      <c r="Q217" s="17" t="str">
        <f t="shared" si="6"/>
        <v/>
      </c>
      <c r="R217" s="102" t="str">
        <f>IF($AE217&lt;&gt;"",VLOOKUP($AE217,Afleveradressen!$A$8:$P$57,8,FALSE),"")</f>
        <v/>
      </c>
      <c r="S217" s="105" t="str">
        <f>IF($AE217&lt;&gt;"",VLOOKUP($AE217,Afleveradressen!$A$8:$P$57,14,FALSE),"")</f>
        <v/>
      </c>
      <c r="T217" s="103" t="str">
        <f>IF(S217&lt;&gt;"",VLOOKUP($S217,stamgegevens!$B$5:$E$15,3,FALSE),"")</f>
        <v/>
      </c>
      <c r="U217" s="103" t="str">
        <f>IF(T217&lt;&gt;"",VLOOKUP($S217,stamgegevens!$B$5:$E$15,4,FALSE),"")</f>
        <v/>
      </c>
      <c r="V217" s="17"/>
      <c r="W217" s="17"/>
      <c r="X217" s="17" t="str">
        <f>IF(Y217="","",VLOOKUP(Y217,stamgegevens!$C$23:$H$52,6,FALSE))</f>
        <v/>
      </c>
      <c r="Y217" s="104" t="str">
        <f>IF('Taarten koppelen'!$N24&lt;&gt;"",'Taarten koppelen'!$N$4,"")</f>
        <v/>
      </c>
      <c r="Z217" s="17" t="str">
        <f>IF('Taarten koppelen'!N24&lt;&gt;"",'Taarten koppelen'!N24,"")</f>
        <v/>
      </c>
      <c r="AE217" s="1" t="str">
        <f t="shared" si="7"/>
        <v/>
      </c>
    </row>
    <row r="218" spans="4:31" x14ac:dyDescent="0.2">
      <c r="D218" s="100" t="str">
        <f>IF($AE218&lt;&gt;"",VLOOKUP($AE218,Afleveradressen!$A$8:$P$57,15,FALSE),"")</f>
        <v/>
      </c>
      <c r="E218" s="17"/>
      <c r="F218" s="17" t="str">
        <f>IF(AE218&lt;&gt;"",Bestelformulier!$F$44,"")</f>
        <v/>
      </c>
      <c r="G218" s="104"/>
      <c r="H218" s="100" t="str">
        <f>IF($AE218&lt;&gt;"",VLOOKUP($AE218,Afleveradressen!$A$8:$P$57,4,FALSE),"")</f>
        <v/>
      </c>
      <c r="I218" s="101" t="str">
        <f>IF($AE218&lt;&gt;"",VLOOKUP($AE218,Afleveradressen!$A$8:$P$57,5,FALSE),"")</f>
        <v/>
      </c>
      <c r="J218" s="101" t="str">
        <f>IF($AE218&lt;&gt;"",VLOOKUP($AE218,Afleveradressen!$A$8:$P$57,6,FALSE),"")</f>
        <v/>
      </c>
      <c r="K218" s="102" t="str">
        <f>IF($AE218&lt;&gt;"",VLOOKUP($AE218,Afleveradressen!$A$8:$P$57,7,FALSE),"")</f>
        <v/>
      </c>
      <c r="L218" s="72" t="str">
        <f>IF(AND('Taarten koppelen'!E25&lt;&gt;"",$Y218&lt;&gt;""),'Taarten koppelen'!E25,"")</f>
        <v/>
      </c>
      <c r="M218" s="72" t="str">
        <f>IF(AND('Taarten koppelen'!F25&lt;&gt;"",$Y218&lt;&gt;""),'Taarten koppelen'!F25,"")</f>
        <v/>
      </c>
      <c r="N218" s="72" t="str">
        <f>IF($AE218&lt;&gt;"",VLOOKUP($AE218,Afleveradressen!$A$8:$P$57,11,FALSE),"")</f>
        <v/>
      </c>
      <c r="O218" s="101" t="str">
        <f>IF($AE218&lt;&gt;"",VLOOKUP($AE218,Afleveradressen!$A$8:$P$57,12,FALSE),"")</f>
        <v/>
      </c>
      <c r="P218" s="72" t="str">
        <f>IF(AND('Taarten koppelen'!G25&lt;&gt;"",$Y218&lt;&gt;""),'Taarten koppelen'!G25,"")</f>
        <v/>
      </c>
      <c r="Q218" s="17" t="str">
        <f t="shared" si="6"/>
        <v/>
      </c>
      <c r="R218" s="102" t="str">
        <f>IF($AE218&lt;&gt;"",VLOOKUP($AE218,Afleveradressen!$A$8:$P$57,8,FALSE),"")</f>
        <v/>
      </c>
      <c r="S218" s="105" t="str">
        <f>IF($AE218&lt;&gt;"",VLOOKUP($AE218,Afleveradressen!$A$8:$P$57,14,FALSE),"")</f>
        <v/>
      </c>
      <c r="T218" s="103" t="str">
        <f>IF(S218&lt;&gt;"",VLOOKUP($S218,stamgegevens!$B$5:$E$15,3,FALSE),"")</f>
        <v/>
      </c>
      <c r="U218" s="103" t="str">
        <f>IF(T218&lt;&gt;"",VLOOKUP($S218,stamgegevens!$B$5:$E$15,4,FALSE),"")</f>
        <v/>
      </c>
      <c r="V218" s="17"/>
      <c r="W218" s="17"/>
      <c r="X218" s="17" t="str">
        <f>IF(Y218="","",VLOOKUP(Y218,stamgegevens!$C$23:$H$52,6,FALSE))</f>
        <v/>
      </c>
      <c r="Y218" s="104" t="str">
        <f>IF('Taarten koppelen'!$N25&lt;&gt;"",'Taarten koppelen'!$N$4,"")</f>
        <v/>
      </c>
      <c r="Z218" s="17" t="str">
        <f>IF('Taarten koppelen'!N25&lt;&gt;"",'Taarten koppelen'!N25,"")</f>
        <v/>
      </c>
      <c r="AE218" s="1" t="str">
        <f t="shared" si="7"/>
        <v/>
      </c>
    </row>
    <row r="219" spans="4:31" x14ac:dyDescent="0.2">
      <c r="D219" s="100" t="str">
        <f>IF($AE219&lt;&gt;"",VLOOKUP($AE219,Afleveradressen!$A$8:$P$57,15,FALSE),"")</f>
        <v/>
      </c>
      <c r="E219" s="17"/>
      <c r="F219" s="17" t="str">
        <f>IF(AE219&lt;&gt;"",Bestelformulier!$F$44,"")</f>
        <v/>
      </c>
      <c r="G219" s="104"/>
      <c r="H219" s="100" t="str">
        <f>IF($AE219&lt;&gt;"",VLOOKUP($AE219,Afleveradressen!$A$8:$P$57,4,FALSE),"")</f>
        <v/>
      </c>
      <c r="I219" s="101" t="str">
        <f>IF($AE219&lt;&gt;"",VLOOKUP($AE219,Afleveradressen!$A$8:$P$57,5,FALSE),"")</f>
        <v/>
      </c>
      <c r="J219" s="101" t="str">
        <f>IF($AE219&lt;&gt;"",VLOOKUP($AE219,Afleveradressen!$A$8:$P$57,6,FALSE),"")</f>
        <v/>
      </c>
      <c r="K219" s="102" t="str">
        <f>IF($AE219&lt;&gt;"",VLOOKUP($AE219,Afleveradressen!$A$8:$P$57,7,FALSE),"")</f>
        <v/>
      </c>
      <c r="L219" s="72" t="str">
        <f>IF(AND('Taarten koppelen'!E26&lt;&gt;"",$Y219&lt;&gt;""),'Taarten koppelen'!E26,"")</f>
        <v/>
      </c>
      <c r="M219" s="72" t="str">
        <f>IF(AND('Taarten koppelen'!F26&lt;&gt;"",$Y219&lt;&gt;""),'Taarten koppelen'!F26,"")</f>
        <v/>
      </c>
      <c r="N219" s="72" t="str">
        <f>IF($AE219&lt;&gt;"",VLOOKUP($AE219,Afleveradressen!$A$8:$P$57,11,FALSE),"")</f>
        <v/>
      </c>
      <c r="O219" s="101" t="str">
        <f>IF($AE219&lt;&gt;"",VLOOKUP($AE219,Afleveradressen!$A$8:$P$57,12,FALSE),"")</f>
        <v/>
      </c>
      <c r="P219" s="72" t="str">
        <f>IF(AND('Taarten koppelen'!G26&lt;&gt;"",$Y219&lt;&gt;""),'Taarten koppelen'!G26,"")</f>
        <v/>
      </c>
      <c r="Q219" s="17" t="str">
        <f t="shared" si="6"/>
        <v/>
      </c>
      <c r="R219" s="102" t="str">
        <f>IF($AE219&lt;&gt;"",VLOOKUP($AE219,Afleveradressen!$A$8:$P$57,8,FALSE),"")</f>
        <v/>
      </c>
      <c r="S219" s="105" t="str">
        <f>IF($AE219&lt;&gt;"",VLOOKUP($AE219,Afleveradressen!$A$8:$P$57,14,FALSE),"")</f>
        <v/>
      </c>
      <c r="T219" s="103" t="str">
        <f>IF(S219&lt;&gt;"",VLOOKUP($S219,stamgegevens!$B$5:$E$15,3,FALSE),"")</f>
        <v/>
      </c>
      <c r="U219" s="103" t="str">
        <f>IF(T219&lt;&gt;"",VLOOKUP($S219,stamgegevens!$B$5:$E$15,4,FALSE),"")</f>
        <v/>
      </c>
      <c r="V219" s="17"/>
      <c r="W219" s="17"/>
      <c r="X219" s="17" t="str">
        <f>IF(Y219="","",VLOOKUP(Y219,stamgegevens!$C$23:$H$52,6,FALSE))</f>
        <v/>
      </c>
      <c r="Y219" s="104" t="str">
        <f>IF('Taarten koppelen'!$N26&lt;&gt;"",'Taarten koppelen'!$N$4,"")</f>
        <v/>
      </c>
      <c r="Z219" s="17" t="str">
        <f>IF('Taarten koppelen'!N26&lt;&gt;"",'Taarten koppelen'!N26,"")</f>
        <v/>
      </c>
      <c r="AE219" s="1" t="str">
        <f t="shared" si="7"/>
        <v/>
      </c>
    </row>
    <row r="220" spans="4:31" x14ac:dyDescent="0.2">
      <c r="D220" s="100" t="str">
        <f>IF($AE220&lt;&gt;"",VLOOKUP($AE220,Afleveradressen!$A$8:$P$57,15,FALSE),"")</f>
        <v/>
      </c>
      <c r="E220" s="17"/>
      <c r="F220" s="17" t="str">
        <f>IF(AE220&lt;&gt;"",Bestelformulier!$F$44,"")</f>
        <v/>
      </c>
      <c r="G220" s="104"/>
      <c r="H220" s="100" t="str">
        <f>IF($AE220&lt;&gt;"",VLOOKUP($AE220,Afleveradressen!$A$8:$P$57,4,FALSE),"")</f>
        <v/>
      </c>
      <c r="I220" s="101" t="str">
        <f>IF($AE220&lt;&gt;"",VLOOKUP($AE220,Afleveradressen!$A$8:$P$57,5,FALSE),"")</f>
        <v/>
      </c>
      <c r="J220" s="101" t="str">
        <f>IF($AE220&lt;&gt;"",VLOOKUP($AE220,Afleveradressen!$A$8:$P$57,6,FALSE),"")</f>
        <v/>
      </c>
      <c r="K220" s="102" t="str">
        <f>IF($AE220&lt;&gt;"",VLOOKUP($AE220,Afleveradressen!$A$8:$P$57,7,FALSE),"")</f>
        <v/>
      </c>
      <c r="L220" s="72" t="str">
        <f>IF(AND('Taarten koppelen'!E27&lt;&gt;"",$Y220&lt;&gt;""),'Taarten koppelen'!E27,"")</f>
        <v/>
      </c>
      <c r="M220" s="72" t="str">
        <f>IF(AND('Taarten koppelen'!F27&lt;&gt;"",$Y220&lt;&gt;""),'Taarten koppelen'!F27,"")</f>
        <v/>
      </c>
      <c r="N220" s="72" t="str">
        <f>IF($AE220&lt;&gt;"",VLOOKUP($AE220,Afleveradressen!$A$8:$P$57,11,FALSE),"")</f>
        <v/>
      </c>
      <c r="O220" s="101" t="str">
        <f>IF($AE220&lt;&gt;"",VLOOKUP($AE220,Afleveradressen!$A$8:$P$57,12,FALSE),"")</f>
        <v/>
      </c>
      <c r="P220" s="72" t="str">
        <f>IF(AND('Taarten koppelen'!G27&lt;&gt;"",$Y220&lt;&gt;""),'Taarten koppelen'!G27,"")</f>
        <v/>
      </c>
      <c r="Q220" s="17" t="str">
        <f t="shared" si="6"/>
        <v/>
      </c>
      <c r="R220" s="102" t="str">
        <f>IF($AE220&lt;&gt;"",VLOOKUP($AE220,Afleveradressen!$A$8:$P$57,8,FALSE),"")</f>
        <v/>
      </c>
      <c r="S220" s="105" t="str">
        <f>IF($AE220&lt;&gt;"",VLOOKUP($AE220,Afleveradressen!$A$8:$P$57,14,FALSE),"")</f>
        <v/>
      </c>
      <c r="T220" s="103" t="str">
        <f>IF(S220&lt;&gt;"",VLOOKUP($S220,stamgegevens!$B$5:$E$15,3,FALSE),"")</f>
        <v/>
      </c>
      <c r="U220" s="103" t="str">
        <f>IF(T220&lt;&gt;"",VLOOKUP($S220,stamgegevens!$B$5:$E$15,4,FALSE),"")</f>
        <v/>
      </c>
      <c r="V220" s="17"/>
      <c r="W220" s="17"/>
      <c r="X220" s="17" t="str">
        <f>IF(Y220="","",VLOOKUP(Y220,stamgegevens!$C$23:$H$52,6,FALSE))</f>
        <v/>
      </c>
      <c r="Y220" s="104" t="str">
        <f>IF('Taarten koppelen'!$N27&lt;&gt;"",'Taarten koppelen'!$N$4,"")</f>
        <v/>
      </c>
      <c r="Z220" s="17" t="str">
        <f>IF('Taarten koppelen'!N27&lt;&gt;"",'Taarten koppelen'!N27,"")</f>
        <v/>
      </c>
      <c r="AE220" s="1" t="str">
        <f t="shared" si="7"/>
        <v/>
      </c>
    </row>
    <row r="221" spans="4:31" x14ac:dyDescent="0.2">
      <c r="D221" s="100" t="str">
        <f>IF($AE221&lt;&gt;"",VLOOKUP($AE221,Afleveradressen!$A$8:$P$57,15,FALSE),"")</f>
        <v/>
      </c>
      <c r="E221" s="17"/>
      <c r="F221" s="17" t="str">
        <f>IF(AE221&lt;&gt;"",Bestelformulier!$F$44,"")</f>
        <v/>
      </c>
      <c r="G221" s="104"/>
      <c r="H221" s="100" t="str">
        <f>IF($AE221&lt;&gt;"",VLOOKUP($AE221,Afleveradressen!$A$8:$P$57,4,FALSE),"")</f>
        <v/>
      </c>
      <c r="I221" s="101" t="str">
        <f>IF($AE221&lt;&gt;"",VLOOKUP($AE221,Afleveradressen!$A$8:$P$57,5,FALSE),"")</f>
        <v/>
      </c>
      <c r="J221" s="101" t="str">
        <f>IF($AE221&lt;&gt;"",VLOOKUP($AE221,Afleveradressen!$A$8:$P$57,6,FALSE),"")</f>
        <v/>
      </c>
      <c r="K221" s="102" t="str">
        <f>IF($AE221&lt;&gt;"",VLOOKUP($AE221,Afleveradressen!$A$8:$P$57,7,FALSE),"")</f>
        <v/>
      </c>
      <c r="L221" s="72" t="str">
        <f>IF(AND('Taarten koppelen'!E28&lt;&gt;"",$Y221&lt;&gt;""),'Taarten koppelen'!E28,"")</f>
        <v/>
      </c>
      <c r="M221" s="72" t="str">
        <f>IF(AND('Taarten koppelen'!F28&lt;&gt;"",$Y221&lt;&gt;""),'Taarten koppelen'!F28,"")</f>
        <v/>
      </c>
      <c r="N221" s="72" t="str">
        <f>IF($AE221&lt;&gt;"",VLOOKUP($AE221,Afleveradressen!$A$8:$P$57,11,FALSE),"")</f>
        <v/>
      </c>
      <c r="O221" s="101" t="str">
        <f>IF($AE221&lt;&gt;"",VLOOKUP($AE221,Afleveradressen!$A$8:$P$57,12,FALSE),"")</f>
        <v/>
      </c>
      <c r="P221" s="72" t="str">
        <f>IF(AND('Taarten koppelen'!G28&lt;&gt;"",$Y221&lt;&gt;""),'Taarten koppelen'!G28,"")</f>
        <v/>
      </c>
      <c r="Q221" s="17" t="str">
        <f t="shared" si="6"/>
        <v/>
      </c>
      <c r="R221" s="102" t="str">
        <f>IF($AE221&lt;&gt;"",VLOOKUP($AE221,Afleveradressen!$A$8:$P$57,8,FALSE),"")</f>
        <v/>
      </c>
      <c r="S221" s="105" t="str">
        <f>IF($AE221&lt;&gt;"",VLOOKUP($AE221,Afleveradressen!$A$8:$P$57,14,FALSE),"")</f>
        <v/>
      </c>
      <c r="T221" s="103" t="str">
        <f>IF(S221&lt;&gt;"",VLOOKUP($S221,stamgegevens!$B$5:$E$15,3,FALSE),"")</f>
        <v/>
      </c>
      <c r="U221" s="103" t="str">
        <f>IF(T221&lt;&gt;"",VLOOKUP($S221,stamgegevens!$B$5:$E$15,4,FALSE),"")</f>
        <v/>
      </c>
      <c r="V221" s="17"/>
      <c r="W221" s="17"/>
      <c r="X221" s="17" t="str">
        <f>IF(Y221="","",VLOOKUP(Y221,stamgegevens!$C$23:$H$52,6,FALSE))</f>
        <v/>
      </c>
      <c r="Y221" s="104" t="str">
        <f>IF('Taarten koppelen'!$N28&lt;&gt;"",'Taarten koppelen'!$N$4,"")</f>
        <v/>
      </c>
      <c r="Z221" s="17" t="str">
        <f>IF('Taarten koppelen'!N28&lt;&gt;"",'Taarten koppelen'!N28,"")</f>
        <v/>
      </c>
      <c r="AE221" s="1" t="str">
        <f t="shared" si="7"/>
        <v/>
      </c>
    </row>
    <row r="222" spans="4:31" x14ac:dyDescent="0.2">
      <c r="D222" s="100" t="str">
        <f>IF($AE222&lt;&gt;"",VLOOKUP($AE222,Afleveradressen!$A$8:$P$57,15,FALSE),"")</f>
        <v/>
      </c>
      <c r="E222" s="17"/>
      <c r="F222" s="17" t="str">
        <f>IF(AE222&lt;&gt;"",Bestelformulier!$F$44,"")</f>
        <v/>
      </c>
      <c r="G222" s="104"/>
      <c r="H222" s="100" t="str">
        <f>IF($AE222&lt;&gt;"",VLOOKUP($AE222,Afleveradressen!$A$8:$P$57,4,FALSE),"")</f>
        <v/>
      </c>
      <c r="I222" s="101" t="str">
        <f>IF($AE222&lt;&gt;"",VLOOKUP($AE222,Afleveradressen!$A$8:$P$57,5,FALSE),"")</f>
        <v/>
      </c>
      <c r="J222" s="101" t="str">
        <f>IF($AE222&lt;&gt;"",VLOOKUP($AE222,Afleveradressen!$A$8:$P$57,6,FALSE),"")</f>
        <v/>
      </c>
      <c r="K222" s="102" t="str">
        <f>IF($AE222&lt;&gt;"",VLOOKUP($AE222,Afleveradressen!$A$8:$P$57,7,FALSE),"")</f>
        <v/>
      </c>
      <c r="L222" s="72" t="str">
        <f>IF(AND('Taarten koppelen'!E29&lt;&gt;"",$Y222&lt;&gt;""),'Taarten koppelen'!E29,"")</f>
        <v/>
      </c>
      <c r="M222" s="72" t="str">
        <f>IF(AND('Taarten koppelen'!F29&lt;&gt;"",$Y222&lt;&gt;""),'Taarten koppelen'!F29,"")</f>
        <v/>
      </c>
      <c r="N222" s="72" t="str">
        <f>IF($AE222&lt;&gt;"",VLOOKUP($AE222,Afleveradressen!$A$8:$P$57,11,FALSE),"")</f>
        <v/>
      </c>
      <c r="O222" s="101" t="str">
        <f>IF($AE222&lt;&gt;"",VLOOKUP($AE222,Afleveradressen!$A$8:$P$57,12,FALSE),"")</f>
        <v/>
      </c>
      <c r="P222" s="72" t="str">
        <f>IF(AND('Taarten koppelen'!G29&lt;&gt;"",$Y222&lt;&gt;""),'Taarten koppelen'!G29,"")</f>
        <v/>
      </c>
      <c r="Q222" s="17" t="str">
        <f t="shared" si="6"/>
        <v/>
      </c>
      <c r="R222" s="102" t="str">
        <f>IF($AE222&lt;&gt;"",VLOOKUP($AE222,Afleveradressen!$A$8:$P$57,8,FALSE),"")</f>
        <v/>
      </c>
      <c r="S222" s="105" t="str">
        <f>IF($AE222&lt;&gt;"",VLOOKUP($AE222,Afleveradressen!$A$8:$P$57,14,FALSE),"")</f>
        <v/>
      </c>
      <c r="T222" s="103" t="str">
        <f>IF(S222&lt;&gt;"",VLOOKUP($S222,stamgegevens!$B$5:$E$15,3,FALSE),"")</f>
        <v/>
      </c>
      <c r="U222" s="103" t="str">
        <f>IF(T222&lt;&gt;"",VLOOKUP($S222,stamgegevens!$B$5:$E$15,4,FALSE),"")</f>
        <v/>
      </c>
      <c r="V222" s="17"/>
      <c r="W222" s="17"/>
      <c r="X222" s="17" t="str">
        <f>IF(Y222="","",VLOOKUP(Y222,stamgegevens!$C$23:$H$52,6,FALSE))</f>
        <v/>
      </c>
      <c r="Y222" s="104" t="str">
        <f>IF('Taarten koppelen'!$N29&lt;&gt;"",'Taarten koppelen'!$N$4,"")</f>
        <v/>
      </c>
      <c r="Z222" s="17" t="str">
        <f>IF('Taarten koppelen'!N29&lt;&gt;"",'Taarten koppelen'!N29,"")</f>
        <v/>
      </c>
      <c r="AE222" s="1" t="str">
        <f t="shared" si="7"/>
        <v/>
      </c>
    </row>
    <row r="223" spans="4:31" x14ac:dyDescent="0.2">
      <c r="D223" s="100" t="str">
        <f>IF($AE223&lt;&gt;"",VLOOKUP($AE223,Afleveradressen!$A$8:$P$57,15,FALSE),"")</f>
        <v/>
      </c>
      <c r="E223" s="17"/>
      <c r="F223" s="17" t="str">
        <f>IF(AE223&lt;&gt;"",Bestelformulier!$F$44,"")</f>
        <v/>
      </c>
      <c r="G223" s="104"/>
      <c r="H223" s="100" t="str">
        <f>IF($AE223&lt;&gt;"",VLOOKUP($AE223,Afleveradressen!$A$8:$P$57,4,FALSE),"")</f>
        <v/>
      </c>
      <c r="I223" s="101" t="str">
        <f>IF($AE223&lt;&gt;"",VLOOKUP($AE223,Afleveradressen!$A$8:$P$57,5,FALSE),"")</f>
        <v/>
      </c>
      <c r="J223" s="101" t="str">
        <f>IF($AE223&lt;&gt;"",VLOOKUP($AE223,Afleveradressen!$A$8:$P$57,6,FALSE),"")</f>
        <v/>
      </c>
      <c r="K223" s="102" t="str">
        <f>IF($AE223&lt;&gt;"",VLOOKUP($AE223,Afleveradressen!$A$8:$P$57,7,FALSE),"")</f>
        <v/>
      </c>
      <c r="L223" s="72" t="str">
        <f>IF(AND('Taarten koppelen'!E30&lt;&gt;"",$Y223&lt;&gt;""),'Taarten koppelen'!E30,"")</f>
        <v/>
      </c>
      <c r="M223" s="72" t="str">
        <f>IF(AND('Taarten koppelen'!F30&lt;&gt;"",$Y223&lt;&gt;""),'Taarten koppelen'!F30,"")</f>
        <v/>
      </c>
      <c r="N223" s="72" t="str">
        <f>IF($AE223&lt;&gt;"",VLOOKUP($AE223,Afleveradressen!$A$8:$P$57,11,FALSE),"")</f>
        <v/>
      </c>
      <c r="O223" s="101" t="str">
        <f>IF($AE223&lt;&gt;"",VLOOKUP($AE223,Afleveradressen!$A$8:$P$57,12,FALSE),"")</f>
        <v/>
      </c>
      <c r="P223" s="72" t="str">
        <f>IF(AND('Taarten koppelen'!G30&lt;&gt;"",$Y223&lt;&gt;""),'Taarten koppelen'!G30,"")</f>
        <v/>
      </c>
      <c r="Q223" s="17" t="str">
        <f t="shared" si="6"/>
        <v/>
      </c>
      <c r="R223" s="102" t="str">
        <f>IF($AE223&lt;&gt;"",VLOOKUP($AE223,Afleveradressen!$A$8:$P$57,8,FALSE),"")</f>
        <v/>
      </c>
      <c r="S223" s="105" t="str">
        <f>IF($AE223&lt;&gt;"",VLOOKUP($AE223,Afleveradressen!$A$8:$P$57,14,FALSE),"")</f>
        <v/>
      </c>
      <c r="T223" s="103" t="str">
        <f>IF(S223&lt;&gt;"",VLOOKUP($S223,stamgegevens!$B$5:$E$15,3,FALSE),"")</f>
        <v/>
      </c>
      <c r="U223" s="103" t="str">
        <f>IF(T223&lt;&gt;"",VLOOKUP($S223,stamgegevens!$B$5:$E$15,4,FALSE),"")</f>
        <v/>
      </c>
      <c r="V223" s="17"/>
      <c r="W223" s="17"/>
      <c r="X223" s="17" t="str">
        <f>IF(Y223="","",VLOOKUP(Y223,stamgegevens!$C$23:$H$52,6,FALSE))</f>
        <v/>
      </c>
      <c r="Y223" s="104" t="str">
        <f>IF('Taarten koppelen'!$N30&lt;&gt;"",'Taarten koppelen'!$N$4,"")</f>
        <v/>
      </c>
      <c r="Z223" s="17" t="str">
        <f>IF('Taarten koppelen'!N30&lt;&gt;"",'Taarten koppelen'!N30,"")</f>
        <v/>
      </c>
      <c r="AE223" s="1" t="str">
        <f t="shared" si="7"/>
        <v/>
      </c>
    </row>
    <row r="224" spans="4:31" x14ac:dyDescent="0.2">
      <c r="D224" s="100" t="str">
        <f>IF($AE224&lt;&gt;"",VLOOKUP($AE224,Afleveradressen!$A$8:$P$57,15,FALSE),"")</f>
        <v/>
      </c>
      <c r="E224" s="17"/>
      <c r="F224" s="17" t="str">
        <f>IF(AE224&lt;&gt;"",Bestelformulier!$F$44,"")</f>
        <v/>
      </c>
      <c r="G224" s="104"/>
      <c r="H224" s="100" t="str">
        <f>IF($AE224&lt;&gt;"",VLOOKUP($AE224,Afleveradressen!$A$8:$P$57,4,FALSE),"")</f>
        <v/>
      </c>
      <c r="I224" s="101" t="str">
        <f>IF($AE224&lt;&gt;"",VLOOKUP($AE224,Afleveradressen!$A$8:$P$57,5,FALSE),"")</f>
        <v/>
      </c>
      <c r="J224" s="101" t="str">
        <f>IF($AE224&lt;&gt;"",VLOOKUP($AE224,Afleveradressen!$A$8:$P$57,6,FALSE),"")</f>
        <v/>
      </c>
      <c r="K224" s="102" t="str">
        <f>IF($AE224&lt;&gt;"",VLOOKUP($AE224,Afleveradressen!$A$8:$P$57,7,FALSE),"")</f>
        <v/>
      </c>
      <c r="L224" s="72" t="str">
        <f>IF(AND('Taarten koppelen'!E31&lt;&gt;"",$Y224&lt;&gt;""),'Taarten koppelen'!E31,"")</f>
        <v/>
      </c>
      <c r="M224" s="72" t="str">
        <f>IF(AND('Taarten koppelen'!F31&lt;&gt;"",$Y224&lt;&gt;""),'Taarten koppelen'!F31,"")</f>
        <v/>
      </c>
      <c r="N224" s="72" t="str">
        <f>IF($AE224&lt;&gt;"",VLOOKUP($AE224,Afleveradressen!$A$8:$P$57,11,FALSE),"")</f>
        <v/>
      </c>
      <c r="O224" s="101" t="str">
        <f>IF($AE224&lt;&gt;"",VLOOKUP($AE224,Afleveradressen!$A$8:$P$57,12,FALSE),"")</f>
        <v/>
      </c>
      <c r="P224" s="72" t="str">
        <f>IF(AND('Taarten koppelen'!G31&lt;&gt;"",$Y224&lt;&gt;""),'Taarten koppelen'!G31,"")</f>
        <v/>
      </c>
      <c r="Q224" s="17" t="str">
        <f t="shared" si="6"/>
        <v/>
      </c>
      <c r="R224" s="102" t="str">
        <f>IF($AE224&lt;&gt;"",VLOOKUP($AE224,Afleveradressen!$A$8:$P$57,8,FALSE),"")</f>
        <v/>
      </c>
      <c r="S224" s="105" t="str">
        <f>IF($AE224&lt;&gt;"",VLOOKUP($AE224,Afleveradressen!$A$8:$P$57,14,FALSE),"")</f>
        <v/>
      </c>
      <c r="T224" s="103" t="str">
        <f>IF(S224&lt;&gt;"",VLOOKUP($S224,stamgegevens!$B$5:$E$15,3,FALSE),"")</f>
        <v/>
      </c>
      <c r="U224" s="103" t="str">
        <f>IF(T224&lt;&gt;"",VLOOKUP($S224,stamgegevens!$B$5:$E$15,4,FALSE),"")</f>
        <v/>
      </c>
      <c r="V224" s="17"/>
      <c r="W224" s="17"/>
      <c r="X224" s="17" t="str">
        <f>IF(Y224="","",VLOOKUP(Y224,stamgegevens!$C$23:$H$52,6,FALSE))</f>
        <v/>
      </c>
      <c r="Y224" s="104" t="str">
        <f>IF('Taarten koppelen'!$N31&lt;&gt;"",'Taarten koppelen'!$N$4,"")</f>
        <v/>
      </c>
      <c r="Z224" s="17" t="str">
        <f>IF('Taarten koppelen'!N31&lt;&gt;"",'Taarten koppelen'!N31,"")</f>
        <v/>
      </c>
      <c r="AE224" s="1" t="str">
        <f t="shared" si="7"/>
        <v/>
      </c>
    </row>
    <row r="225" spans="4:31" x14ac:dyDescent="0.2">
      <c r="D225" s="100" t="str">
        <f>IF($AE225&lt;&gt;"",VLOOKUP($AE225,Afleveradressen!$A$8:$P$57,15,FALSE),"")</f>
        <v/>
      </c>
      <c r="E225" s="17"/>
      <c r="F225" s="17" t="str">
        <f>IF(AE225&lt;&gt;"",Bestelformulier!$F$44,"")</f>
        <v/>
      </c>
      <c r="G225" s="104"/>
      <c r="H225" s="100" t="str">
        <f>IF($AE225&lt;&gt;"",VLOOKUP($AE225,Afleveradressen!$A$8:$P$57,4,FALSE),"")</f>
        <v/>
      </c>
      <c r="I225" s="101" t="str">
        <f>IF($AE225&lt;&gt;"",VLOOKUP($AE225,Afleveradressen!$A$8:$P$57,5,FALSE),"")</f>
        <v/>
      </c>
      <c r="J225" s="101" t="str">
        <f>IF($AE225&lt;&gt;"",VLOOKUP($AE225,Afleveradressen!$A$8:$P$57,6,FALSE),"")</f>
        <v/>
      </c>
      <c r="K225" s="102" t="str">
        <f>IF($AE225&lt;&gt;"",VLOOKUP($AE225,Afleveradressen!$A$8:$P$57,7,FALSE),"")</f>
        <v/>
      </c>
      <c r="L225" s="72" t="str">
        <f>IF(AND('Taarten koppelen'!E32&lt;&gt;"",$Y225&lt;&gt;""),'Taarten koppelen'!E32,"")</f>
        <v/>
      </c>
      <c r="M225" s="72" t="str">
        <f>IF(AND('Taarten koppelen'!F32&lt;&gt;"",$Y225&lt;&gt;""),'Taarten koppelen'!F32,"")</f>
        <v/>
      </c>
      <c r="N225" s="72" t="str">
        <f>IF($AE225&lt;&gt;"",VLOOKUP($AE225,Afleveradressen!$A$8:$P$57,11,FALSE),"")</f>
        <v/>
      </c>
      <c r="O225" s="101" t="str">
        <f>IF($AE225&lt;&gt;"",VLOOKUP($AE225,Afleveradressen!$A$8:$P$57,12,FALSE),"")</f>
        <v/>
      </c>
      <c r="P225" s="72" t="str">
        <f>IF(AND('Taarten koppelen'!G32&lt;&gt;"",$Y225&lt;&gt;""),'Taarten koppelen'!G32,"")</f>
        <v/>
      </c>
      <c r="Q225" s="17" t="str">
        <f t="shared" si="6"/>
        <v/>
      </c>
      <c r="R225" s="102" t="str">
        <f>IF($AE225&lt;&gt;"",VLOOKUP($AE225,Afleveradressen!$A$8:$P$57,8,FALSE),"")</f>
        <v/>
      </c>
      <c r="S225" s="105" t="str">
        <f>IF($AE225&lt;&gt;"",VLOOKUP($AE225,Afleveradressen!$A$8:$P$57,14,FALSE),"")</f>
        <v/>
      </c>
      <c r="T225" s="103" t="str">
        <f>IF(S225&lt;&gt;"",VLOOKUP($S225,stamgegevens!$B$5:$E$15,3,FALSE),"")</f>
        <v/>
      </c>
      <c r="U225" s="103" t="str">
        <f>IF(T225&lt;&gt;"",VLOOKUP($S225,stamgegevens!$B$5:$E$15,4,FALSE),"")</f>
        <v/>
      </c>
      <c r="V225" s="17"/>
      <c r="W225" s="17"/>
      <c r="X225" s="17" t="str">
        <f>IF(Y225="","",VLOOKUP(Y225,stamgegevens!$C$23:$H$52,6,FALSE))</f>
        <v/>
      </c>
      <c r="Y225" s="104" t="str">
        <f>IF('Taarten koppelen'!$N32&lt;&gt;"",'Taarten koppelen'!$N$4,"")</f>
        <v/>
      </c>
      <c r="Z225" s="17" t="str">
        <f>IF('Taarten koppelen'!N32&lt;&gt;"",'Taarten koppelen'!N32,"")</f>
        <v/>
      </c>
      <c r="AE225" s="1" t="str">
        <f t="shared" si="7"/>
        <v/>
      </c>
    </row>
    <row r="226" spans="4:31" x14ac:dyDescent="0.2">
      <c r="D226" s="100" t="str">
        <f>IF($AE226&lt;&gt;"",VLOOKUP($AE226,Afleveradressen!$A$8:$P$57,15,FALSE),"")</f>
        <v/>
      </c>
      <c r="E226" s="17"/>
      <c r="F226" s="17" t="str">
        <f>IF(AE226&lt;&gt;"",Bestelformulier!$F$44,"")</f>
        <v/>
      </c>
      <c r="G226" s="104"/>
      <c r="H226" s="100" t="str">
        <f>IF($AE226&lt;&gt;"",VLOOKUP($AE226,Afleveradressen!$A$8:$P$57,4,FALSE),"")</f>
        <v/>
      </c>
      <c r="I226" s="101" t="str">
        <f>IF($AE226&lt;&gt;"",VLOOKUP($AE226,Afleveradressen!$A$8:$P$57,5,FALSE),"")</f>
        <v/>
      </c>
      <c r="J226" s="101" t="str">
        <f>IF($AE226&lt;&gt;"",VLOOKUP($AE226,Afleveradressen!$A$8:$P$57,6,FALSE),"")</f>
        <v/>
      </c>
      <c r="K226" s="102" t="str">
        <f>IF($AE226&lt;&gt;"",VLOOKUP($AE226,Afleveradressen!$A$8:$P$57,7,FALSE),"")</f>
        <v/>
      </c>
      <c r="L226" s="72" t="str">
        <f>IF(AND('Taarten koppelen'!E33&lt;&gt;"",$Y226&lt;&gt;""),'Taarten koppelen'!E33,"")</f>
        <v/>
      </c>
      <c r="M226" s="72" t="str">
        <f>IF(AND('Taarten koppelen'!F33&lt;&gt;"",$Y226&lt;&gt;""),'Taarten koppelen'!F33,"")</f>
        <v/>
      </c>
      <c r="N226" s="72" t="str">
        <f>IF($AE226&lt;&gt;"",VLOOKUP($AE226,Afleveradressen!$A$8:$P$57,11,FALSE),"")</f>
        <v/>
      </c>
      <c r="O226" s="101" t="str">
        <f>IF($AE226&lt;&gt;"",VLOOKUP($AE226,Afleveradressen!$A$8:$P$57,12,FALSE),"")</f>
        <v/>
      </c>
      <c r="P226" s="72" t="str">
        <f>IF(AND('Taarten koppelen'!G33&lt;&gt;"",$Y226&lt;&gt;""),'Taarten koppelen'!G33,"")</f>
        <v/>
      </c>
      <c r="Q226" s="17" t="str">
        <f t="shared" si="6"/>
        <v/>
      </c>
      <c r="R226" s="102" t="str">
        <f>IF($AE226&lt;&gt;"",VLOOKUP($AE226,Afleveradressen!$A$8:$P$57,8,FALSE),"")</f>
        <v/>
      </c>
      <c r="S226" s="105" t="str">
        <f>IF($AE226&lt;&gt;"",VLOOKUP($AE226,Afleveradressen!$A$8:$P$57,14,FALSE),"")</f>
        <v/>
      </c>
      <c r="T226" s="103" t="str">
        <f>IF(S226&lt;&gt;"",VLOOKUP($S226,stamgegevens!$B$5:$E$15,3,FALSE),"")</f>
        <v/>
      </c>
      <c r="U226" s="103" t="str">
        <f>IF(T226&lt;&gt;"",VLOOKUP($S226,stamgegevens!$B$5:$E$15,4,FALSE),"")</f>
        <v/>
      </c>
      <c r="V226" s="17"/>
      <c r="W226" s="17"/>
      <c r="X226" s="17" t="str">
        <f>IF(Y226="","",VLOOKUP(Y226,stamgegevens!$C$23:$H$52,6,FALSE))</f>
        <v/>
      </c>
      <c r="Y226" s="104" t="str">
        <f>IF('Taarten koppelen'!$N33&lt;&gt;"",'Taarten koppelen'!$N$4,"")</f>
        <v/>
      </c>
      <c r="Z226" s="17" t="str">
        <f>IF('Taarten koppelen'!N33&lt;&gt;"",'Taarten koppelen'!N33,"")</f>
        <v/>
      </c>
      <c r="AE226" s="1" t="str">
        <f t="shared" si="7"/>
        <v/>
      </c>
    </row>
    <row r="227" spans="4:31" x14ac:dyDescent="0.2">
      <c r="D227" s="100" t="str">
        <f>IF($AE227&lt;&gt;"",VLOOKUP($AE227,Afleveradressen!$A$8:$P$57,15,FALSE),"")</f>
        <v/>
      </c>
      <c r="E227" s="17"/>
      <c r="F227" s="17" t="str">
        <f>IF(AE227&lt;&gt;"",Bestelformulier!$F$44,"")</f>
        <v/>
      </c>
      <c r="G227" s="104"/>
      <c r="H227" s="100" t="str">
        <f>IF($AE227&lt;&gt;"",VLOOKUP($AE227,Afleveradressen!$A$8:$P$57,4,FALSE),"")</f>
        <v/>
      </c>
      <c r="I227" s="101" t="str">
        <f>IF($AE227&lt;&gt;"",VLOOKUP($AE227,Afleveradressen!$A$8:$P$57,5,FALSE),"")</f>
        <v/>
      </c>
      <c r="J227" s="101" t="str">
        <f>IF($AE227&lt;&gt;"",VLOOKUP($AE227,Afleveradressen!$A$8:$P$57,6,FALSE),"")</f>
        <v/>
      </c>
      <c r="K227" s="102" t="str">
        <f>IF($AE227&lt;&gt;"",VLOOKUP($AE227,Afleveradressen!$A$8:$P$57,7,FALSE),"")</f>
        <v/>
      </c>
      <c r="L227" s="72" t="str">
        <f>IF(AND('Taarten koppelen'!E34&lt;&gt;"",$Y227&lt;&gt;""),'Taarten koppelen'!E34,"")</f>
        <v/>
      </c>
      <c r="M227" s="72" t="str">
        <f>IF(AND('Taarten koppelen'!F34&lt;&gt;"",$Y227&lt;&gt;""),'Taarten koppelen'!F34,"")</f>
        <v/>
      </c>
      <c r="N227" s="72" t="str">
        <f>IF($AE227&lt;&gt;"",VLOOKUP($AE227,Afleveradressen!$A$8:$P$57,11,FALSE),"")</f>
        <v/>
      </c>
      <c r="O227" s="101" t="str">
        <f>IF($AE227&lt;&gt;"",VLOOKUP($AE227,Afleveradressen!$A$8:$P$57,12,FALSE),"")</f>
        <v/>
      </c>
      <c r="P227" s="72" t="str">
        <f>IF(AND('Taarten koppelen'!G34&lt;&gt;"",$Y227&lt;&gt;""),'Taarten koppelen'!G34,"")</f>
        <v/>
      </c>
      <c r="Q227" s="17" t="str">
        <f t="shared" si="6"/>
        <v/>
      </c>
      <c r="R227" s="102" t="str">
        <f>IF($AE227&lt;&gt;"",VLOOKUP($AE227,Afleveradressen!$A$8:$P$57,8,FALSE),"")</f>
        <v/>
      </c>
      <c r="S227" s="105" t="str">
        <f>IF($AE227&lt;&gt;"",VLOOKUP($AE227,Afleveradressen!$A$8:$P$57,14,FALSE),"")</f>
        <v/>
      </c>
      <c r="T227" s="103" t="str">
        <f>IF(S227&lt;&gt;"",VLOOKUP($S227,stamgegevens!$B$5:$E$15,3,FALSE),"")</f>
        <v/>
      </c>
      <c r="U227" s="103" t="str">
        <f>IF(T227&lt;&gt;"",VLOOKUP($S227,stamgegevens!$B$5:$E$15,4,FALSE),"")</f>
        <v/>
      </c>
      <c r="V227" s="17"/>
      <c r="W227" s="17"/>
      <c r="X227" s="17" t="str">
        <f>IF(Y227="","",VLOOKUP(Y227,stamgegevens!$C$23:$H$52,6,FALSE))</f>
        <v/>
      </c>
      <c r="Y227" s="104" t="str">
        <f>IF('Taarten koppelen'!$N34&lt;&gt;"",'Taarten koppelen'!$N$4,"")</f>
        <v/>
      </c>
      <c r="Z227" s="17" t="str">
        <f>IF('Taarten koppelen'!N34&lt;&gt;"",'Taarten koppelen'!N34,"")</f>
        <v/>
      </c>
      <c r="AE227" s="1" t="str">
        <f t="shared" si="7"/>
        <v/>
      </c>
    </row>
    <row r="228" spans="4:31" x14ac:dyDescent="0.2">
      <c r="D228" s="100" t="str">
        <f>IF($AE228&lt;&gt;"",VLOOKUP($AE228,Afleveradressen!$A$8:$P$57,15,FALSE),"")</f>
        <v/>
      </c>
      <c r="E228" s="17"/>
      <c r="F228" s="17" t="str">
        <f>IF(AE228&lt;&gt;"",Bestelformulier!$F$44,"")</f>
        <v/>
      </c>
      <c r="G228" s="104"/>
      <c r="H228" s="100" t="str">
        <f>IF($AE228&lt;&gt;"",VLOOKUP($AE228,Afleveradressen!$A$8:$P$57,4,FALSE),"")</f>
        <v/>
      </c>
      <c r="I228" s="101" t="str">
        <f>IF($AE228&lt;&gt;"",VLOOKUP($AE228,Afleveradressen!$A$8:$P$57,5,FALSE),"")</f>
        <v/>
      </c>
      <c r="J228" s="101" t="str">
        <f>IF($AE228&lt;&gt;"",VLOOKUP($AE228,Afleveradressen!$A$8:$P$57,6,FALSE),"")</f>
        <v/>
      </c>
      <c r="K228" s="102" t="str">
        <f>IF($AE228&lt;&gt;"",VLOOKUP($AE228,Afleveradressen!$A$8:$P$57,7,FALSE),"")</f>
        <v/>
      </c>
      <c r="L228" s="72" t="str">
        <f>IF(AND('Taarten koppelen'!E35&lt;&gt;"",$Y228&lt;&gt;""),'Taarten koppelen'!E35,"")</f>
        <v/>
      </c>
      <c r="M228" s="72" t="str">
        <f>IF(AND('Taarten koppelen'!F35&lt;&gt;"",$Y228&lt;&gt;""),'Taarten koppelen'!F35,"")</f>
        <v/>
      </c>
      <c r="N228" s="72" t="str">
        <f>IF($AE228&lt;&gt;"",VLOOKUP($AE228,Afleveradressen!$A$8:$P$57,11,FALSE),"")</f>
        <v/>
      </c>
      <c r="O228" s="101" t="str">
        <f>IF($AE228&lt;&gt;"",VLOOKUP($AE228,Afleveradressen!$A$8:$P$57,12,FALSE),"")</f>
        <v/>
      </c>
      <c r="P228" s="72" t="str">
        <f>IF(AND('Taarten koppelen'!G35&lt;&gt;"",$Y228&lt;&gt;""),'Taarten koppelen'!G35,"")</f>
        <v/>
      </c>
      <c r="Q228" s="17" t="str">
        <f t="shared" si="6"/>
        <v/>
      </c>
      <c r="R228" s="102" t="str">
        <f>IF($AE228&lt;&gt;"",VLOOKUP($AE228,Afleveradressen!$A$8:$P$57,8,FALSE),"")</f>
        <v/>
      </c>
      <c r="S228" s="105" t="str">
        <f>IF($AE228&lt;&gt;"",VLOOKUP($AE228,Afleveradressen!$A$8:$P$57,14,FALSE),"")</f>
        <v/>
      </c>
      <c r="T228" s="103" t="str">
        <f>IF(S228&lt;&gt;"",VLOOKUP($S228,stamgegevens!$B$5:$E$15,3,FALSE),"")</f>
        <v/>
      </c>
      <c r="U228" s="103" t="str">
        <f>IF(T228&lt;&gt;"",VLOOKUP($S228,stamgegevens!$B$5:$E$15,4,FALSE),"")</f>
        <v/>
      </c>
      <c r="V228" s="17"/>
      <c r="W228" s="17"/>
      <c r="X228" s="17" t="str">
        <f>IF(Y228="","",VLOOKUP(Y228,stamgegevens!$C$23:$H$52,6,FALSE))</f>
        <v/>
      </c>
      <c r="Y228" s="104" t="str">
        <f>IF('Taarten koppelen'!$N35&lt;&gt;"",'Taarten koppelen'!$N$4,"")</f>
        <v/>
      </c>
      <c r="Z228" s="17" t="str">
        <f>IF('Taarten koppelen'!N35&lt;&gt;"",'Taarten koppelen'!N35,"")</f>
        <v/>
      </c>
      <c r="AE228" s="1" t="str">
        <f t="shared" si="7"/>
        <v/>
      </c>
    </row>
    <row r="229" spans="4:31" x14ac:dyDescent="0.2">
      <c r="D229" s="100" t="str">
        <f>IF($AE229&lt;&gt;"",VLOOKUP($AE229,Afleveradressen!$A$8:$P$57,15,FALSE),"")</f>
        <v/>
      </c>
      <c r="E229" s="17"/>
      <c r="F229" s="17" t="str">
        <f>IF(AE229&lt;&gt;"",Bestelformulier!$F$44,"")</f>
        <v/>
      </c>
      <c r="G229" s="104"/>
      <c r="H229" s="100" t="str">
        <f>IF($AE229&lt;&gt;"",VLOOKUP($AE229,Afleveradressen!$A$8:$P$57,4,FALSE),"")</f>
        <v/>
      </c>
      <c r="I229" s="101" t="str">
        <f>IF($AE229&lt;&gt;"",VLOOKUP($AE229,Afleveradressen!$A$8:$P$57,5,FALSE),"")</f>
        <v/>
      </c>
      <c r="J229" s="101" t="str">
        <f>IF($AE229&lt;&gt;"",VLOOKUP($AE229,Afleveradressen!$A$8:$P$57,6,FALSE),"")</f>
        <v/>
      </c>
      <c r="K229" s="102" t="str">
        <f>IF($AE229&lt;&gt;"",VLOOKUP($AE229,Afleveradressen!$A$8:$P$57,7,FALSE),"")</f>
        <v/>
      </c>
      <c r="L229" s="72" t="str">
        <f>IF(AND('Taarten koppelen'!E36&lt;&gt;"",$Y229&lt;&gt;""),'Taarten koppelen'!E36,"")</f>
        <v/>
      </c>
      <c r="M229" s="72" t="str">
        <f>IF(AND('Taarten koppelen'!F36&lt;&gt;"",$Y229&lt;&gt;""),'Taarten koppelen'!F36,"")</f>
        <v/>
      </c>
      <c r="N229" s="72" t="str">
        <f>IF($AE229&lt;&gt;"",VLOOKUP($AE229,Afleveradressen!$A$8:$P$57,11,FALSE),"")</f>
        <v/>
      </c>
      <c r="O229" s="101" t="str">
        <f>IF($AE229&lt;&gt;"",VLOOKUP($AE229,Afleveradressen!$A$8:$P$57,12,FALSE),"")</f>
        <v/>
      </c>
      <c r="P229" s="72" t="str">
        <f>IF(AND('Taarten koppelen'!G36&lt;&gt;"",$Y229&lt;&gt;""),'Taarten koppelen'!G36,"")</f>
        <v/>
      </c>
      <c r="Q229" s="17" t="str">
        <f t="shared" si="6"/>
        <v/>
      </c>
      <c r="R229" s="102" t="str">
        <f>IF($AE229&lt;&gt;"",VLOOKUP($AE229,Afleveradressen!$A$8:$P$57,8,FALSE),"")</f>
        <v/>
      </c>
      <c r="S229" s="105" t="str">
        <f>IF($AE229&lt;&gt;"",VLOOKUP($AE229,Afleveradressen!$A$8:$P$57,14,FALSE),"")</f>
        <v/>
      </c>
      <c r="T229" s="103" t="str">
        <f>IF(S229&lt;&gt;"",VLOOKUP($S229,stamgegevens!$B$5:$E$15,3,FALSE),"")</f>
        <v/>
      </c>
      <c r="U229" s="103" t="str">
        <f>IF(T229&lt;&gt;"",VLOOKUP($S229,stamgegevens!$B$5:$E$15,4,FALSE),"")</f>
        <v/>
      </c>
      <c r="V229" s="17"/>
      <c r="W229" s="17"/>
      <c r="X229" s="17" t="str">
        <f>IF(Y229="","",VLOOKUP(Y229,stamgegevens!$C$23:$H$52,6,FALSE))</f>
        <v/>
      </c>
      <c r="Y229" s="104" t="str">
        <f>IF('Taarten koppelen'!$N36&lt;&gt;"",'Taarten koppelen'!$N$4,"")</f>
        <v/>
      </c>
      <c r="Z229" s="17" t="str">
        <f>IF('Taarten koppelen'!N36&lt;&gt;"",'Taarten koppelen'!N36,"")</f>
        <v/>
      </c>
      <c r="AE229" s="1" t="str">
        <f t="shared" si="7"/>
        <v/>
      </c>
    </row>
    <row r="230" spans="4:31" x14ac:dyDescent="0.2">
      <c r="D230" s="100" t="str">
        <f>IF($AE230&lt;&gt;"",VLOOKUP($AE230,Afleveradressen!$A$8:$P$57,15,FALSE),"")</f>
        <v/>
      </c>
      <c r="E230" s="17"/>
      <c r="F230" s="17" t="str">
        <f>IF(AE230&lt;&gt;"",Bestelformulier!$F$44,"")</f>
        <v/>
      </c>
      <c r="G230" s="104"/>
      <c r="H230" s="100" t="str">
        <f>IF($AE230&lt;&gt;"",VLOOKUP($AE230,Afleveradressen!$A$8:$P$57,4,FALSE),"")</f>
        <v/>
      </c>
      <c r="I230" s="101" t="str">
        <f>IF($AE230&lt;&gt;"",VLOOKUP($AE230,Afleveradressen!$A$8:$P$57,5,FALSE),"")</f>
        <v/>
      </c>
      <c r="J230" s="101" t="str">
        <f>IF($AE230&lt;&gt;"",VLOOKUP($AE230,Afleveradressen!$A$8:$P$57,6,FALSE),"")</f>
        <v/>
      </c>
      <c r="K230" s="102" t="str">
        <f>IF($AE230&lt;&gt;"",VLOOKUP($AE230,Afleveradressen!$A$8:$P$57,7,FALSE),"")</f>
        <v/>
      </c>
      <c r="L230" s="72" t="str">
        <f>IF(AND('Taarten koppelen'!E37&lt;&gt;"",$Y230&lt;&gt;""),'Taarten koppelen'!E37,"")</f>
        <v/>
      </c>
      <c r="M230" s="72" t="str">
        <f>IF(AND('Taarten koppelen'!F37&lt;&gt;"",$Y230&lt;&gt;""),'Taarten koppelen'!F37,"")</f>
        <v/>
      </c>
      <c r="N230" s="72" t="str">
        <f>IF($AE230&lt;&gt;"",VLOOKUP($AE230,Afleveradressen!$A$8:$P$57,11,FALSE),"")</f>
        <v/>
      </c>
      <c r="O230" s="101" t="str">
        <f>IF($AE230&lt;&gt;"",VLOOKUP($AE230,Afleveradressen!$A$8:$P$57,12,FALSE),"")</f>
        <v/>
      </c>
      <c r="P230" s="72" t="str">
        <f>IF(AND('Taarten koppelen'!G37&lt;&gt;"",$Y230&lt;&gt;""),'Taarten koppelen'!G37,"")</f>
        <v/>
      </c>
      <c r="Q230" s="17" t="str">
        <f t="shared" si="6"/>
        <v/>
      </c>
      <c r="R230" s="102" t="str">
        <f>IF($AE230&lt;&gt;"",VLOOKUP($AE230,Afleveradressen!$A$8:$P$57,8,FALSE),"")</f>
        <v/>
      </c>
      <c r="S230" s="105" t="str">
        <f>IF($AE230&lt;&gt;"",VLOOKUP($AE230,Afleveradressen!$A$8:$P$57,14,FALSE),"")</f>
        <v/>
      </c>
      <c r="T230" s="103" t="str">
        <f>IF(S230&lt;&gt;"",VLOOKUP($S230,stamgegevens!$B$5:$E$15,3,FALSE),"")</f>
        <v/>
      </c>
      <c r="U230" s="103" t="str">
        <f>IF(T230&lt;&gt;"",VLOOKUP($S230,stamgegevens!$B$5:$E$15,4,FALSE),"")</f>
        <v/>
      </c>
      <c r="V230" s="17"/>
      <c r="W230" s="17"/>
      <c r="X230" s="17" t="str">
        <f>IF(Y230="","",VLOOKUP(Y230,stamgegevens!$C$23:$H$52,6,FALSE))</f>
        <v/>
      </c>
      <c r="Y230" s="104" t="str">
        <f>IF('Taarten koppelen'!$N37&lt;&gt;"",'Taarten koppelen'!$N$4,"")</f>
        <v/>
      </c>
      <c r="Z230" s="17" t="str">
        <f>IF('Taarten koppelen'!N37&lt;&gt;"",'Taarten koppelen'!N37,"")</f>
        <v/>
      </c>
      <c r="AE230" s="1" t="str">
        <f t="shared" si="7"/>
        <v/>
      </c>
    </row>
    <row r="231" spans="4:31" x14ac:dyDescent="0.2">
      <c r="D231" s="100" t="str">
        <f>IF($AE231&lt;&gt;"",VLOOKUP($AE231,Afleveradressen!$A$8:$P$57,15,FALSE),"")</f>
        <v/>
      </c>
      <c r="E231" s="17"/>
      <c r="F231" s="17" t="str">
        <f>IF(AE231&lt;&gt;"",Bestelformulier!$F$44,"")</f>
        <v/>
      </c>
      <c r="G231" s="104"/>
      <c r="H231" s="100" t="str">
        <f>IF($AE231&lt;&gt;"",VLOOKUP($AE231,Afleveradressen!$A$8:$P$57,4,FALSE),"")</f>
        <v/>
      </c>
      <c r="I231" s="101" t="str">
        <f>IF($AE231&lt;&gt;"",VLOOKUP($AE231,Afleveradressen!$A$8:$P$57,5,FALSE),"")</f>
        <v/>
      </c>
      <c r="J231" s="101" t="str">
        <f>IF($AE231&lt;&gt;"",VLOOKUP($AE231,Afleveradressen!$A$8:$P$57,6,FALSE),"")</f>
        <v/>
      </c>
      <c r="K231" s="102" t="str">
        <f>IF($AE231&lt;&gt;"",VLOOKUP($AE231,Afleveradressen!$A$8:$P$57,7,FALSE),"")</f>
        <v/>
      </c>
      <c r="L231" s="72" t="str">
        <f>IF(AND('Taarten koppelen'!E38&lt;&gt;"",$Y231&lt;&gt;""),'Taarten koppelen'!E38,"")</f>
        <v/>
      </c>
      <c r="M231" s="72" t="str">
        <f>IF(AND('Taarten koppelen'!F38&lt;&gt;"",$Y231&lt;&gt;""),'Taarten koppelen'!F38,"")</f>
        <v/>
      </c>
      <c r="N231" s="72" t="str">
        <f>IF($AE231&lt;&gt;"",VLOOKUP($AE231,Afleveradressen!$A$8:$P$57,11,FALSE),"")</f>
        <v/>
      </c>
      <c r="O231" s="101" t="str">
        <f>IF($AE231&lt;&gt;"",VLOOKUP($AE231,Afleveradressen!$A$8:$P$57,12,FALSE),"")</f>
        <v/>
      </c>
      <c r="P231" s="72" t="str">
        <f>IF(AND('Taarten koppelen'!G38&lt;&gt;"",$Y231&lt;&gt;""),'Taarten koppelen'!G38,"")</f>
        <v/>
      </c>
      <c r="Q231" s="17" t="str">
        <f t="shared" si="6"/>
        <v/>
      </c>
      <c r="R231" s="102" t="str">
        <f>IF($AE231&lt;&gt;"",VLOOKUP($AE231,Afleveradressen!$A$8:$P$57,8,FALSE),"")</f>
        <v/>
      </c>
      <c r="S231" s="105" t="str">
        <f>IF($AE231&lt;&gt;"",VLOOKUP($AE231,Afleveradressen!$A$8:$P$57,14,FALSE),"")</f>
        <v/>
      </c>
      <c r="T231" s="103" t="str">
        <f>IF(S231&lt;&gt;"",VLOOKUP($S231,stamgegevens!$B$5:$E$15,3,FALSE),"")</f>
        <v/>
      </c>
      <c r="U231" s="103" t="str">
        <f>IF(T231&lt;&gt;"",VLOOKUP($S231,stamgegevens!$B$5:$E$15,4,FALSE),"")</f>
        <v/>
      </c>
      <c r="V231" s="17"/>
      <c r="W231" s="17"/>
      <c r="X231" s="17" t="str">
        <f>IF(Y231="","",VLOOKUP(Y231,stamgegevens!$C$23:$H$52,6,FALSE))</f>
        <v/>
      </c>
      <c r="Y231" s="104" t="str">
        <f>IF('Taarten koppelen'!$N38&lt;&gt;"",'Taarten koppelen'!$N$4,"")</f>
        <v/>
      </c>
      <c r="Z231" s="17" t="str">
        <f>IF('Taarten koppelen'!N38&lt;&gt;"",'Taarten koppelen'!N38,"")</f>
        <v/>
      </c>
      <c r="AE231" s="1" t="str">
        <f t="shared" si="7"/>
        <v/>
      </c>
    </row>
    <row r="232" spans="4:31" x14ac:dyDescent="0.2">
      <c r="D232" s="100" t="str">
        <f>IF($AE232&lt;&gt;"",VLOOKUP($AE232,Afleveradressen!$A$8:$P$57,15,FALSE),"")</f>
        <v/>
      </c>
      <c r="E232" s="17"/>
      <c r="F232" s="17" t="str">
        <f>IF(AE232&lt;&gt;"",Bestelformulier!$F$44,"")</f>
        <v/>
      </c>
      <c r="G232" s="104"/>
      <c r="H232" s="100" t="str">
        <f>IF($AE232&lt;&gt;"",VLOOKUP($AE232,Afleveradressen!$A$8:$P$57,4,FALSE),"")</f>
        <v/>
      </c>
      <c r="I232" s="101" t="str">
        <f>IF($AE232&lt;&gt;"",VLOOKUP($AE232,Afleveradressen!$A$8:$P$57,5,FALSE),"")</f>
        <v/>
      </c>
      <c r="J232" s="101" t="str">
        <f>IF($AE232&lt;&gt;"",VLOOKUP($AE232,Afleveradressen!$A$8:$P$57,6,FALSE),"")</f>
        <v/>
      </c>
      <c r="K232" s="102" t="str">
        <f>IF($AE232&lt;&gt;"",VLOOKUP($AE232,Afleveradressen!$A$8:$P$57,7,FALSE),"")</f>
        <v/>
      </c>
      <c r="L232" s="72" t="str">
        <f>IF(AND('Taarten koppelen'!E39&lt;&gt;"",$Y232&lt;&gt;""),'Taarten koppelen'!E39,"")</f>
        <v/>
      </c>
      <c r="M232" s="72" t="str">
        <f>IF(AND('Taarten koppelen'!F39&lt;&gt;"",$Y232&lt;&gt;""),'Taarten koppelen'!F39,"")</f>
        <v/>
      </c>
      <c r="N232" s="72" t="str">
        <f>IF($AE232&lt;&gt;"",VLOOKUP($AE232,Afleveradressen!$A$8:$P$57,11,FALSE),"")</f>
        <v/>
      </c>
      <c r="O232" s="101" t="str">
        <f>IF($AE232&lt;&gt;"",VLOOKUP($AE232,Afleveradressen!$A$8:$P$57,12,FALSE),"")</f>
        <v/>
      </c>
      <c r="P232" s="72" t="str">
        <f>IF(AND('Taarten koppelen'!G39&lt;&gt;"",$Y232&lt;&gt;""),'Taarten koppelen'!G39,"")</f>
        <v/>
      </c>
      <c r="Q232" s="17" t="str">
        <f t="shared" si="6"/>
        <v/>
      </c>
      <c r="R232" s="102" t="str">
        <f>IF($AE232&lt;&gt;"",VLOOKUP($AE232,Afleveradressen!$A$8:$P$57,8,FALSE),"")</f>
        <v/>
      </c>
      <c r="S232" s="105" t="str">
        <f>IF($AE232&lt;&gt;"",VLOOKUP($AE232,Afleveradressen!$A$8:$P$57,14,FALSE),"")</f>
        <v/>
      </c>
      <c r="T232" s="103" t="str">
        <f>IF(S232&lt;&gt;"",VLOOKUP($S232,stamgegevens!$B$5:$E$15,3,FALSE),"")</f>
        <v/>
      </c>
      <c r="U232" s="103" t="str">
        <f>IF(T232&lt;&gt;"",VLOOKUP($S232,stamgegevens!$B$5:$E$15,4,FALSE),"")</f>
        <v/>
      </c>
      <c r="V232" s="17"/>
      <c r="W232" s="17"/>
      <c r="X232" s="17" t="str">
        <f>IF(Y232="","",VLOOKUP(Y232,stamgegevens!$C$23:$H$52,6,FALSE))</f>
        <v/>
      </c>
      <c r="Y232" s="104" t="str">
        <f>IF('Taarten koppelen'!$N39&lt;&gt;"",'Taarten koppelen'!$N$4,"")</f>
        <v/>
      </c>
      <c r="Z232" s="17" t="str">
        <f>IF('Taarten koppelen'!N39&lt;&gt;"",'Taarten koppelen'!N39,"")</f>
        <v/>
      </c>
      <c r="AE232" s="1" t="str">
        <f t="shared" si="7"/>
        <v/>
      </c>
    </row>
    <row r="233" spans="4:31" x14ac:dyDescent="0.2">
      <c r="D233" s="100" t="str">
        <f>IF($AE233&lt;&gt;"",VLOOKUP($AE233,Afleveradressen!$A$8:$P$57,15,FALSE),"")</f>
        <v/>
      </c>
      <c r="E233" s="17"/>
      <c r="F233" s="17" t="str">
        <f>IF(AE233&lt;&gt;"",Bestelformulier!$F$44,"")</f>
        <v/>
      </c>
      <c r="G233" s="104"/>
      <c r="H233" s="100" t="str">
        <f>IF($AE233&lt;&gt;"",VLOOKUP($AE233,Afleveradressen!$A$8:$P$57,4,FALSE),"")</f>
        <v/>
      </c>
      <c r="I233" s="101" t="str">
        <f>IF($AE233&lt;&gt;"",VLOOKUP($AE233,Afleveradressen!$A$8:$P$57,5,FALSE),"")</f>
        <v/>
      </c>
      <c r="J233" s="101" t="str">
        <f>IF($AE233&lt;&gt;"",VLOOKUP($AE233,Afleveradressen!$A$8:$P$57,6,FALSE),"")</f>
        <v/>
      </c>
      <c r="K233" s="102" t="str">
        <f>IF($AE233&lt;&gt;"",VLOOKUP($AE233,Afleveradressen!$A$8:$P$57,7,FALSE),"")</f>
        <v/>
      </c>
      <c r="L233" s="72" t="str">
        <f>IF(AND('Taarten koppelen'!E40&lt;&gt;"",$Y233&lt;&gt;""),'Taarten koppelen'!E40,"")</f>
        <v/>
      </c>
      <c r="M233" s="72" t="str">
        <f>IF(AND('Taarten koppelen'!F40&lt;&gt;"",$Y233&lt;&gt;""),'Taarten koppelen'!F40,"")</f>
        <v/>
      </c>
      <c r="N233" s="72" t="str">
        <f>IF($AE233&lt;&gt;"",VLOOKUP($AE233,Afleveradressen!$A$8:$P$57,11,FALSE),"")</f>
        <v/>
      </c>
      <c r="O233" s="101" t="str">
        <f>IF($AE233&lt;&gt;"",VLOOKUP($AE233,Afleveradressen!$A$8:$P$57,12,FALSE),"")</f>
        <v/>
      </c>
      <c r="P233" s="72" t="str">
        <f>IF(AND('Taarten koppelen'!G40&lt;&gt;"",$Y233&lt;&gt;""),'Taarten koppelen'!G40,"")</f>
        <v/>
      </c>
      <c r="Q233" s="17" t="str">
        <f t="shared" si="6"/>
        <v/>
      </c>
      <c r="R233" s="102" t="str">
        <f>IF($AE233&lt;&gt;"",VLOOKUP($AE233,Afleveradressen!$A$8:$P$57,8,FALSE),"")</f>
        <v/>
      </c>
      <c r="S233" s="105" t="str">
        <f>IF($AE233&lt;&gt;"",VLOOKUP($AE233,Afleveradressen!$A$8:$P$57,14,FALSE),"")</f>
        <v/>
      </c>
      <c r="T233" s="103" t="str">
        <f>IF(S233&lt;&gt;"",VLOOKUP($S233,stamgegevens!$B$5:$E$15,3,FALSE),"")</f>
        <v/>
      </c>
      <c r="U233" s="103" t="str">
        <f>IF(T233&lt;&gt;"",VLOOKUP($S233,stamgegevens!$B$5:$E$15,4,FALSE),"")</f>
        <v/>
      </c>
      <c r="V233" s="17"/>
      <c r="W233" s="17"/>
      <c r="X233" s="17" t="str">
        <f>IF(Y233="","",VLOOKUP(Y233,stamgegevens!$C$23:$H$52,6,FALSE))</f>
        <v/>
      </c>
      <c r="Y233" s="104" t="str">
        <f>IF('Taarten koppelen'!$N40&lt;&gt;"",'Taarten koppelen'!$N$4,"")</f>
        <v/>
      </c>
      <c r="Z233" s="17" t="str">
        <f>IF('Taarten koppelen'!N40&lt;&gt;"",'Taarten koppelen'!N40,"")</f>
        <v/>
      </c>
      <c r="AE233" s="1" t="str">
        <f t="shared" si="7"/>
        <v/>
      </c>
    </row>
    <row r="234" spans="4:31" x14ac:dyDescent="0.2">
      <c r="D234" s="100" t="str">
        <f>IF($AE234&lt;&gt;"",VLOOKUP($AE234,Afleveradressen!$A$8:$P$57,15,FALSE),"")</f>
        <v/>
      </c>
      <c r="E234" s="17"/>
      <c r="F234" s="17" t="str">
        <f>IF(AE234&lt;&gt;"",Bestelformulier!$F$44,"")</f>
        <v/>
      </c>
      <c r="G234" s="104"/>
      <c r="H234" s="100" t="str">
        <f>IF($AE234&lt;&gt;"",VLOOKUP($AE234,Afleveradressen!$A$8:$P$57,4,FALSE),"")</f>
        <v/>
      </c>
      <c r="I234" s="101" t="str">
        <f>IF($AE234&lt;&gt;"",VLOOKUP($AE234,Afleveradressen!$A$8:$P$57,5,FALSE),"")</f>
        <v/>
      </c>
      <c r="J234" s="101" t="str">
        <f>IF($AE234&lt;&gt;"",VLOOKUP($AE234,Afleveradressen!$A$8:$P$57,6,FALSE),"")</f>
        <v/>
      </c>
      <c r="K234" s="102" t="str">
        <f>IF($AE234&lt;&gt;"",VLOOKUP($AE234,Afleveradressen!$A$8:$P$57,7,FALSE),"")</f>
        <v/>
      </c>
      <c r="L234" s="72" t="str">
        <f>IF(AND('Taarten koppelen'!E41&lt;&gt;"",$Y234&lt;&gt;""),'Taarten koppelen'!E41,"")</f>
        <v/>
      </c>
      <c r="M234" s="72" t="str">
        <f>IF(AND('Taarten koppelen'!F41&lt;&gt;"",$Y234&lt;&gt;""),'Taarten koppelen'!F41,"")</f>
        <v/>
      </c>
      <c r="N234" s="72" t="str">
        <f>IF($AE234&lt;&gt;"",VLOOKUP($AE234,Afleveradressen!$A$8:$P$57,11,FALSE),"")</f>
        <v/>
      </c>
      <c r="O234" s="101" t="str">
        <f>IF($AE234&lt;&gt;"",VLOOKUP($AE234,Afleveradressen!$A$8:$P$57,12,FALSE),"")</f>
        <v/>
      </c>
      <c r="P234" s="72" t="str">
        <f>IF(AND('Taarten koppelen'!G41&lt;&gt;"",$Y234&lt;&gt;""),'Taarten koppelen'!G41,"")</f>
        <v/>
      </c>
      <c r="Q234" s="17" t="str">
        <f t="shared" si="6"/>
        <v/>
      </c>
      <c r="R234" s="102" t="str">
        <f>IF($AE234&lt;&gt;"",VLOOKUP($AE234,Afleveradressen!$A$8:$P$57,8,FALSE),"")</f>
        <v/>
      </c>
      <c r="S234" s="105" t="str">
        <f>IF($AE234&lt;&gt;"",VLOOKUP($AE234,Afleveradressen!$A$8:$P$57,14,FALSE),"")</f>
        <v/>
      </c>
      <c r="T234" s="103" t="str">
        <f>IF(S234&lt;&gt;"",VLOOKUP($S234,stamgegevens!$B$5:$E$15,3,FALSE),"")</f>
        <v/>
      </c>
      <c r="U234" s="103" t="str">
        <f>IF(T234&lt;&gt;"",VLOOKUP($S234,stamgegevens!$B$5:$E$15,4,FALSE),"")</f>
        <v/>
      </c>
      <c r="V234" s="17"/>
      <c r="W234" s="17"/>
      <c r="X234" s="17" t="str">
        <f>IF(Y234="","",VLOOKUP(Y234,stamgegevens!$C$23:$H$52,6,FALSE))</f>
        <v/>
      </c>
      <c r="Y234" s="104" t="str">
        <f>IF('Taarten koppelen'!$N41&lt;&gt;"",'Taarten koppelen'!$N$4,"")</f>
        <v/>
      </c>
      <c r="Z234" s="17" t="str">
        <f>IF('Taarten koppelen'!N41&lt;&gt;"",'Taarten koppelen'!N41,"")</f>
        <v/>
      </c>
      <c r="AE234" s="1" t="str">
        <f t="shared" si="7"/>
        <v/>
      </c>
    </row>
    <row r="235" spans="4:31" x14ac:dyDescent="0.2">
      <c r="D235" s="100" t="str">
        <f>IF($AE235&lt;&gt;"",VLOOKUP($AE235,Afleveradressen!$A$8:$P$57,15,FALSE),"")</f>
        <v/>
      </c>
      <c r="E235" s="17"/>
      <c r="F235" s="17" t="str">
        <f>IF(AE235&lt;&gt;"",Bestelformulier!$F$44,"")</f>
        <v/>
      </c>
      <c r="G235" s="104"/>
      <c r="H235" s="100" t="str">
        <f>IF($AE235&lt;&gt;"",VLOOKUP($AE235,Afleveradressen!$A$8:$P$57,4,FALSE),"")</f>
        <v/>
      </c>
      <c r="I235" s="101" t="str">
        <f>IF($AE235&lt;&gt;"",VLOOKUP($AE235,Afleveradressen!$A$8:$P$57,5,FALSE),"")</f>
        <v/>
      </c>
      <c r="J235" s="101" t="str">
        <f>IF($AE235&lt;&gt;"",VLOOKUP($AE235,Afleveradressen!$A$8:$P$57,6,FALSE),"")</f>
        <v/>
      </c>
      <c r="K235" s="102" t="str">
        <f>IF($AE235&lt;&gt;"",VLOOKUP($AE235,Afleveradressen!$A$8:$P$57,7,FALSE),"")</f>
        <v/>
      </c>
      <c r="L235" s="72" t="str">
        <f>IF(AND('Taarten koppelen'!E42&lt;&gt;"",$Y235&lt;&gt;""),'Taarten koppelen'!E42,"")</f>
        <v/>
      </c>
      <c r="M235" s="72" t="str">
        <f>IF(AND('Taarten koppelen'!F42&lt;&gt;"",$Y235&lt;&gt;""),'Taarten koppelen'!F42,"")</f>
        <v/>
      </c>
      <c r="N235" s="72" t="str">
        <f>IF($AE235&lt;&gt;"",VLOOKUP($AE235,Afleveradressen!$A$8:$P$57,11,FALSE),"")</f>
        <v/>
      </c>
      <c r="O235" s="101" t="str">
        <f>IF($AE235&lt;&gt;"",VLOOKUP($AE235,Afleveradressen!$A$8:$P$57,12,FALSE),"")</f>
        <v/>
      </c>
      <c r="P235" s="72" t="str">
        <f>IF(AND('Taarten koppelen'!G42&lt;&gt;"",$Y235&lt;&gt;""),'Taarten koppelen'!G42,"")</f>
        <v/>
      </c>
      <c r="Q235" s="17" t="str">
        <f t="shared" si="6"/>
        <v/>
      </c>
      <c r="R235" s="102" t="str">
        <f>IF($AE235&lt;&gt;"",VLOOKUP($AE235,Afleveradressen!$A$8:$P$57,8,FALSE),"")</f>
        <v/>
      </c>
      <c r="S235" s="105" t="str">
        <f>IF($AE235&lt;&gt;"",VLOOKUP($AE235,Afleveradressen!$A$8:$P$57,14,FALSE),"")</f>
        <v/>
      </c>
      <c r="T235" s="103" t="str">
        <f>IF(S235&lt;&gt;"",VLOOKUP($S235,stamgegevens!$B$5:$E$15,3,FALSE),"")</f>
        <v/>
      </c>
      <c r="U235" s="103" t="str">
        <f>IF(T235&lt;&gt;"",VLOOKUP($S235,stamgegevens!$B$5:$E$15,4,FALSE),"")</f>
        <v/>
      </c>
      <c r="V235" s="17"/>
      <c r="W235" s="17"/>
      <c r="X235" s="17" t="str">
        <f>IF(Y235="","",VLOOKUP(Y235,stamgegevens!$C$23:$H$52,6,FALSE))</f>
        <v/>
      </c>
      <c r="Y235" s="104" t="str">
        <f>IF('Taarten koppelen'!$N42&lt;&gt;"",'Taarten koppelen'!$N$4,"")</f>
        <v/>
      </c>
      <c r="Z235" s="17" t="str">
        <f>IF('Taarten koppelen'!N42&lt;&gt;"",'Taarten koppelen'!N42,"")</f>
        <v/>
      </c>
      <c r="AE235" s="1" t="str">
        <f t="shared" si="7"/>
        <v/>
      </c>
    </row>
    <row r="236" spans="4:31" x14ac:dyDescent="0.2">
      <c r="D236" s="100" t="str">
        <f>IF($AE236&lt;&gt;"",VLOOKUP($AE236,Afleveradressen!$A$8:$P$57,15,FALSE),"")</f>
        <v/>
      </c>
      <c r="E236" s="17"/>
      <c r="F236" s="17" t="str">
        <f>IF(AE236&lt;&gt;"",Bestelformulier!$F$44,"")</f>
        <v/>
      </c>
      <c r="G236" s="104"/>
      <c r="H236" s="100" t="str">
        <f>IF($AE236&lt;&gt;"",VLOOKUP($AE236,Afleveradressen!$A$8:$P$57,4,FALSE),"")</f>
        <v/>
      </c>
      <c r="I236" s="101" t="str">
        <f>IF($AE236&lt;&gt;"",VLOOKUP($AE236,Afleveradressen!$A$8:$P$57,5,FALSE),"")</f>
        <v/>
      </c>
      <c r="J236" s="101" t="str">
        <f>IF($AE236&lt;&gt;"",VLOOKUP($AE236,Afleveradressen!$A$8:$P$57,6,FALSE),"")</f>
        <v/>
      </c>
      <c r="K236" s="102" t="str">
        <f>IF($AE236&lt;&gt;"",VLOOKUP($AE236,Afleveradressen!$A$8:$P$57,7,FALSE),"")</f>
        <v/>
      </c>
      <c r="L236" s="72" t="str">
        <f>IF(AND('Taarten koppelen'!E43&lt;&gt;"",$Y236&lt;&gt;""),'Taarten koppelen'!E43,"")</f>
        <v/>
      </c>
      <c r="M236" s="72" t="str">
        <f>IF(AND('Taarten koppelen'!F43&lt;&gt;"",$Y236&lt;&gt;""),'Taarten koppelen'!F43,"")</f>
        <v/>
      </c>
      <c r="N236" s="72" t="str">
        <f>IF($AE236&lt;&gt;"",VLOOKUP($AE236,Afleveradressen!$A$8:$P$57,11,FALSE),"")</f>
        <v/>
      </c>
      <c r="O236" s="101" t="str">
        <f>IF($AE236&lt;&gt;"",VLOOKUP($AE236,Afleveradressen!$A$8:$P$57,12,FALSE),"")</f>
        <v/>
      </c>
      <c r="P236" s="72" t="str">
        <f>IF(AND('Taarten koppelen'!G43&lt;&gt;"",$Y236&lt;&gt;""),'Taarten koppelen'!G43,"")</f>
        <v/>
      </c>
      <c r="Q236" s="17" t="str">
        <f t="shared" si="6"/>
        <v/>
      </c>
      <c r="R236" s="102" t="str">
        <f>IF($AE236&lt;&gt;"",VLOOKUP($AE236,Afleveradressen!$A$8:$P$57,8,FALSE),"")</f>
        <v/>
      </c>
      <c r="S236" s="105" t="str">
        <f>IF($AE236&lt;&gt;"",VLOOKUP($AE236,Afleveradressen!$A$8:$P$57,14,FALSE),"")</f>
        <v/>
      </c>
      <c r="T236" s="103" t="str">
        <f>IF(S236&lt;&gt;"",VLOOKUP($S236,stamgegevens!$B$5:$E$15,3,FALSE),"")</f>
        <v/>
      </c>
      <c r="U236" s="103" t="str">
        <f>IF(T236&lt;&gt;"",VLOOKUP($S236,stamgegevens!$B$5:$E$15,4,FALSE),"")</f>
        <v/>
      </c>
      <c r="V236" s="17"/>
      <c r="W236" s="17"/>
      <c r="X236" s="17" t="str">
        <f>IF(Y236="","",VLOOKUP(Y236,stamgegevens!$C$23:$H$52,6,FALSE))</f>
        <v/>
      </c>
      <c r="Y236" s="104" t="str">
        <f>IF('Taarten koppelen'!$N43&lt;&gt;"",'Taarten koppelen'!$N$4,"")</f>
        <v/>
      </c>
      <c r="Z236" s="17" t="str">
        <f>IF('Taarten koppelen'!N43&lt;&gt;"",'Taarten koppelen'!N43,"")</f>
        <v/>
      </c>
      <c r="AE236" s="1" t="str">
        <f t="shared" si="7"/>
        <v/>
      </c>
    </row>
    <row r="237" spans="4:31" x14ac:dyDescent="0.2">
      <c r="D237" s="100" t="str">
        <f>IF($AE237&lt;&gt;"",VLOOKUP($AE237,Afleveradressen!$A$8:$P$57,15,FALSE),"")</f>
        <v/>
      </c>
      <c r="E237" s="17"/>
      <c r="F237" s="17" t="str">
        <f>IF(AE237&lt;&gt;"",Bestelformulier!$F$44,"")</f>
        <v/>
      </c>
      <c r="G237" s="104"/>
      <c r="H237" s="100" t="str">
        <f>IF($AE237&lt;&gt;"",VLOOKUP($AE237,Afleveradressen!$A$8:$P$57,4,FALSE),"")</f>
        <v/>
      </c>
      <c r="I237" s="101" t="str">
        <f>IF($AE237&lt;&gt;"",VLOOKUP($AE237,Afleveradressen!$A$8:$P$57,5,FALSE),"")</f>
        <v/>
      </c>
      <c r="J237" s="101" t="str">
        <f>IF($AE237&lt;&gt;"",VLOOKUP($AE237,Afleveradressen!$A$8:$P$57,6,FALSE),"")</f>
        <v/>
      </c>
      <c r="K237" s="102" t="str">
        <f>IF($AE237&lt;&gt;"",VLOOKUP($AE237,Afleveradressen!$A$8:$P$57,7,FALSE),"")</f>
        <v/>
      </c>
      <c r="L237" s="72" t="str">
        <f>IF(AND('Taarten koppelen'!E44&lt;&gt;"",$Y237&lt;&gt;""),'Taarten koppelen'!E44,"")</f>
        <v/>
      </c>
      <c r="M237" s="72" t="str">
        <f>IF(AND('Taarten koppelen'!F44&lt;&gt;"",$Y237&lt;&gt;""),'Taarten koppelen'!F44,"")</f>
        <v/>
      </c>
      <c r="N237" s="72" t="str">
        <f>IF($AE237&lt;&gt;"",VLOOKUP($AE237,Afleveradressen!$A$8:$P$57,11,FALSE),"")</f>
        <v/>
      </c>
      <c r="O237" s="101" t="str">
        <f>IF($AE237&lt;&gt;"",VLOOKUP($AE237,Afleveradressen!$A$8:$P$57,12,FALSE),"")</f>
        <v/>
      </c>
      <c r="P237" s="72" t="str">
        <f>IF(AND('Taarten koppelen'!G44&lt;&gt;"",$Y237&lt;&gt;""),'Taarten koppelen'!G44,"")</f>
        <v/>
      </c>
      <c r="Q237" s="17" t="str">
        <f t="shared" si="6"/>
        <v/>
      </c>
      <c r="R237" s="102" t="str">
        <f>IF($AE237&lt;&gt;"",VLOOKUP($AE237,Afleveradressen!$A$8:$P$57,8,FALSE),"")</f>
        <v/>
      </c>
      <c r="S237" s="105" t="str">
        <f>IF($AE237&lt;&gt;"",VLOOKUP($AE237,Afleveradressen!$A$8:$P$57,14,FALSE),"")</f>
        <v/>
      </c>
      <c r="T237" s="103" t="str">
        <f>IF(S237&lt;&gt;"",VLOOKUP($S237,stamgegevens!$B$5:$E$15,3,FALSE),"")</f>
        <v/>
      </c>
      <c r="U237" s="103" t="str">
        <f>IF(T237&lt;&gt;"",VLOOKUP($S237,stamgegevens!$B$5:$E$15,4,FALSE),"")</f>
        <v/>
      </c>
      <c r="V237" s="17"/>
      <c r="W237" s="17"/>
      <c r="X237" s="17" t="str">
        <f>IF(Y237="","",VLOOKUP(Y237,stamgegevens!$C$23:$H$52,6,FALSE))</f>
        <v/>
      </c>
      <c r="Y237" s="104" t="str">
        <f>IF('Taarten koppelen'!$N44&lt;&gt;"",'Taarten koppelen'!$N$4,"")</f>
        <v/>
      </c>
      <c r="Z237" s="17" t="str">
        <f>IF('Taarten koppelen'!N44&lt;&gt;"",'Taarten koppelen'!N44,"")</f>
        <v/>
      </c>
      <c r="AE237" s="1" t="str">
        <f t="shared" si="7"/>
        <v/>
      </c>
    </row>
    <row r="238" spans="4:31" x14ac:dyDescent="0.2">
      <c r="D238" s="100" t="str">
        <f>IF($AE238&lt;&gt;"",VLOOKUP($AE238,Afleveradressen!$A$8:$P$57,15,FALSE),"")</f>
        <v/>
      </c>
      <c r="E238" s="17"/>
      <c r="F238" s="17" t="str">
        <f>IF(AE238&lt;&gt;"",Bestelformulier!$F$44,"")</f>
        <v/>
      </c>
      <c r="G238" s="104"/>
      <c r="H238" s="100" t="str">
        <f>IF($AE238&lt;&gt;"",VLOOKUP($AE238,Afleveradressen!$A$8:$P$57,4,FALSE),"")</f>
        <v/>
      </c>
      <c r="I238" s="101" t="str">
        <f>IF($AE238&lt;&gt;"",VLOOKUP($AE238,Afleveradressen!$A$8:$P$57,5,FALSE),"")</f>
        <v/>
      </c>
      <c r="J238" s="101" t="str">
        <f>IF($AE238&lt;&gt;"",VLOOKUP($AE238,Afleveradressen!$A$8:$P$57,6,FALSE),"")</f>
        <v/>
      </c>
      <c r="K238" s="102" t="str">
        <f>IF($AE238&lt;&gt;"",VLOOKUP($AE238,Afleveradressen!$A$8:$P$57,7,FALSE),"")</f>
        <v/>
      </c>
      <c r="L238" s="72" t="str">
        <f>IF(AND('Taarten koppelen'!E45&lt;&gt;"",$Y238&lt;&gt;""),'Taarten koppelen'!E45,"")</f>
        <v/>
      </c>
      <c r="M238" s="72" t="str">
        <f>IF(AND('Taarten koppelen'!F45&lt;&gt;"",$Y238&lt;&gt;""),'Taarten koppelen'!F45,"")</f>
        <v/>
      </c>
      <c r="N238" s="72" t="str">
        <f>IF($AE238&lt;&gt;"",VLOOKUP($AE238,Afleveradressen!$A$8:$P$57,11,FALSE),"")</f>
        <v/>
      </c>
      <c r="O238" s="101" t="str">
        <f>IF($AE238&lt;&gt;"",VLOOKUP($AE238,Afleveradressen!$A$8:$P$57,12,FALSE),"")</f>
        <v/>
      </c>
      <c r="P238" s="72" t="str">
        <f>IF(AND('Taarten koppelen'!G45&lt;&gt;"",$Y238&lt;&gt;""),'Taarten koppelen'!G45,"")</f>
        <v/>
      </c>
      <c r="Q238" s="17" t="str">
        <f t="shared" si="6"/>
        <v/>
      </c>
      <c r="R238" s="102" t="str">
        <f>IF($AE238&lt;&gt;"",VLOOKUP($AE238,Afleveradressen!$A$8:$P$57,8,FALSE),"")</f>
        <v/>
      </c>
      <c r="S238" s="105" t="str">
        <f>IF($AE238&lt;&gt;"",VLOOKUP($AE238,Afleveradressen!$A$8:$P$57,14,FALSE),"")</f>
        <v/>
      </c>
      <c r="T238" s="103" t="str">
        <f>IF(S238&lt;&gt;"",VLOOKUP($S238,stamgegevens!$B$5:$E$15,3,FALSE),"")</f>
        <v/>
      </c>
      <c r="U238" s="103" t="str">
        <f>IF(T238&lt;&gt;"",VLOOKUP($S238,stamgegevens!$B$5:$E$15,4,FALSE),"")</f>
        <v/>
      </c>
      <c r="V238" s="17"/>
      <c r="W238" s="17"/>
      <c r="X238" s="17" t="str">
        <f>IF(Y238="","",VLOOKUP(Y238,stamgegevens!$C$23:$H$52,6,FALSE))</f>
        <v/>
      </c>
      <c r="Y238" s="104" t="str">
        <f>IF('Taarten koppelen'!$N45&lt;&gt;"",'Taarten koppelen'!$N$4,"")</f>
        <v/>
      </c>
      <c r="Z238" s="17" t="str">
        <f>IF('Taarten koppelen'!N45&lt;&gt;"",'Taarten koppelen'!N45,"")</f>
        <v/>
      </c>
      <c r="AE238" s="1" t="str">
        <f t="shared" si="7"/>
        <v/>
      </c>
    </row>
    <row r="239" spans="4:31" x14ac:dyDescent="0.2">
      <c r="D239" s="100" t="str">
        <f>IF($AE239&lt;&gt;"",VLOOKUP($AE239,Afleveradressen!$A$8:$P$57,15,FALSE),"")</f>
        <v/>
      </c>
      <c r="E239" s="17"/>
      <c r="F239" s="17" t="str">
        <f>IF(AE239&lt;&gt;"",Bestelformulier!$F$44,"")</f>
        <v/>
      </c>
      <c r="G239" s="104"/>
      <c r="H239" s="100" t="str">
        <f>IF($AE239&lt;&gt;"",VLOOKUP($AE239,Afleveradressen!$A$8:$P$57,4,FALSE),"")</f>
        <v/>
      </c>
      <c r="I239" s="101" t="str">
        <f>IF($AE239&lt;&gt;"",VLOOKUP($AE239,Afleveradressen!$A$8:$P$57,5,FALSE),"")</f>
        <v/>
      </c>
      <c r="J239" s="101" t="str">
        <f>IF($AE239&lt;&gt;"",VLOOKUP($AE239,Afleveradressen!$A$8:$P$57,6,FALSE),"")</f>
        <v/>
      </c>
      <c r="K239" s="102" t="str">
        <f>IF($AE239&lt;&gt;"",VLOOKUP($AE239,Afleveradressen!$A$8:$P$57,7,FALSE),"")</f>
        <v/>
      </c>
      <c r="L239" s="72" t="str">
        <f>IF(AND('Taarten koppelen'!E46&lt;&gt;"",$Y239&lt;&gt;""),'Taarten koppelen'!E46,"")</f>
        <v/>
      </c>
      <c r="M239" s="72" t="str">
        <f>IF(AND('Taarten koppelen'!F46&lt;&gt;"",$Y239&lt;&gt;""),'Taarten koppelen'!F46,"")</f>
        <v/>
      </c>
      <c r="N239" s="72" t="str">
        <f>IF($AE239&lt;&gt;"",VLOOKUP($AE239,Afleveradressen!$A$8:$P$57,11,FALSE),"")</f>
        <v/>
      </c>
      <c r="O239" s="101" t="str">
        <f>IF($AE239&lt;&gt;"",VLOOKUP($AE239,Afleveradressen!$A$8:$P$57,12,FALSE),"")</f>
        <v/>
      </c>
      <c r="P239" s="72" t="str">
        <f>IF(AND('Taarten koppelen'!G46&lt;&gt;"",$Y239&lt;&gt;""),'Taarten koppelen'!G46,"")</f>
        <v/>
      </c>
      <c r="Q239" s="17" t="str">
        <f t="shared" si="6"/>
        <v/>
      </c>
      <c r="R239" s="102" t="str">
        <f>IF($AE239&lt;&gt;"",VLOOKUP($AE239,Afleveradressen!$A$8:$P$57,8,FALSE),"")</f>
        <v/>
      </c>
      <c r="S239" s="105" t="str">
        <f>IF($AE239&lt;&gt;"",VLOOKUP($AE239,Afleveradressen!$A$8:$P$57,14,FALSE),"")</f>
        <v/>
      </c>
      <c r="T239" s="103" t="str">
        <f>IF(S239&lt;&gt;"",VLOOKUP($S239,stamgegevens!$B$5:$E$15,3,FALSE),"")</f>
        <v/>
      </c>
      <c r="U239" s="103" t="str">
        <f>IF(T239&lt;&gt;"",VLOOKUP($S239,stamgegevens!$B$5:$E$15,4,FALSE),"")</f>
        <v/>
      </c>
      <c r="V239" s="17"/>
      <c r="W239" s="17"/>
      <c r="X239" s="17" t="str">
        <f>IF(Y239="","",VLOOKUP(Y239,stamgegevens!$C$23:$H$52,6,FALSE))</f>
        <v/>
      </c>
      <c r="Y239" s="104" t="str">
        <f>IF('Taarten koppelen'!$N46&lt;&gt;"",'Taarten koppelen'!$N$4,"")</f>
        <v/>
      </c>
      <c r="Z239" s="17" t="str">
        <f>IF('Taarten koppelen'!N46&lt;&gt;"",'Taarten koppelen'!N46,"")</f>
        <v/>
      </c>
      <c r="AE239" s="1" t="str">
        <f t="shared" si="7"/>
        <v/>
      </c>
    </row>
    <row r="240" spans="4:31" x14ac:dyDescent="0.2">
      <c r="D240" s="100" t="str">
        <f>IF($AE240&lt;&gt;"",VLOOKUP($AE240,Afleveradressen!$A$8:$P$57,15,FALSE),"")</f>
        <v/>
      </c>
      <c r="E240" s="17"/>
      <c r="F240" s="17" t="str">
        <f>IF(AE240&lt;&gt;"",Bestelformulier!$F$44,"")</f>
        <v/>
      </c>
      <c r="G240" s="104"/>
      <c r="H240" s="100" t="str">
        <f>IF($AE240&lt;&gt;"",VLOOKUP($AE240,Afleveradressen!$A$8:$P$57,4,FALSE),"")</f>
        <v/>
      </c>
      <c r="I240" s="101" t="str">
        <f>IF($AE240&lt;&gt;"",VLOOKUP($AE240,Afleveradressen!$A$8:$P$57,5,FALSE),"")</f>
        <v/>
      </c>
      <c r="J240" s="101" t="str">
        <f>IF($AE240&lt;&gt;"",VLOOKUP($AE240,Afleveradressen!$A$8:$P$57,6,FALSE),"")</f>
        <v/>
      </c>
      <c r="K240" s="102" t="str">
        <f>IF($AE240&lt;&gt;"",VLOOKUP($AE240,Afleveradressen!$A$8:$P$57,7,FALSE),"")</f>
        <v/>
      </c>
      <c r="L240" s="72" t="str">
        <f>IF(AND('Taarten koppelen'!E47&lt;&gt;"",$Y240&lt;&gt;""),'Taarten koppelen'!E47,"")</f>
        <v/>
      </c>
      <c r="M240" s="72" t="str">
        <f>IF(AND('Taarten koppelen'!F47&lt;&gt;"",$Y240&lt;&gt;""),'Taarten koppelen'!F47,"")</f>
        <v/>
      </c>
      <c r="N240" s="72" t="str">
        <f>IF($AE240&lt;&gt;"",VLOOKUP($AE240,Afleveradressen!$A$8:$P$57,11,FALSE),"")</f>
        <v/>
      </c>
      <c r="O240" s="101" t="str">
        <f>IF($AE240&lt;&gt;"",VLOOKUP($AE240,Afleveradressen!$A$8:$P$57,12,FALSE),"")</f>
        <v/>
      </c>
      <c r="P240" s="72" t="str">
        <f>IF(AND('Taarten koppelen'!G47&lt;&gt;"",$Y240&lt;&gt;""),'Taarten koppelen'!G47,"")</f>
        <v/>
      </c>
      <c r="Q240" s="17" t="str">
        <f t="shared" si="6"/>
        <v/>
      </c>
      <c r="R240" s="102" t="str">
        <f>IF($AE240&lt;&gt;"",VLOOKUP($AE240,Afleveradressen!$A$8:$P$57,8,FALSE),"")</f>
        <v/>
      </c>
      <c r="S240" s="105" t="str">
        <f>IF($AE240&lt;&gt;"",VLOOKUP($AE240,Afleveradressen!$A$8:$P$57,14,FALSE),"")</f>
        <v/>
      </c>
      <c r="T240" s="103" t="str">
        <f>IF(S240&lt;&gt;"",VLOOKUP($S240,stamgegevens!$B$5:$E$15,3,FALSE),"")</f>
        <v/>
      </c>
      <c r="U240" s="103" t="str">
        <f>IF(T240&lt;&gt;"",VLOOKUP($S240,stamgegevens!$B$5:$E$15,4,FALSE),"")</f>
        <v/>
      </c>
      <c r="V240" s="17"/>
      <c r="W240" s="17"/>
      <c r="X240" s="17" t="str">
        <f>IF(Y240="","",VLOOKUP(Y240,stamgegevens!$C$23:$H$52,6,FALSE))</f>
        <v/>
      </c>
      <c r="Y240" s="104" t="str">
        <f>IF('Taarten koppelen'!$N47&lt;&gt;"",'Taarten koppelen'!$N$4,"")</f>
        <v/>
      </c>
      <c r="Z240" s="17" t="str">
        <f>IF('Taarten koppelen'!N47&lt;&gt;"",'Taarten koppelen'!N47,"")</f>
        <v/>
      </c>
      <c r="AE240" s="1" t="str">
        <f t="shared" si="7"/>
        <v/>
      </c>
    </row>
    <row r="241" spans="4:31" x14ac:dyDescent="0.2">
      <c r="D241" s="100" t="str">
        <f>IF($AE241&lt;&gt;"",VLOOKUP($AE241,Afleveradressen!$A$8:$P$57,15,FALSE),"")</f>
        <v/>
      </c>
      <c r="E241" s="17"/>
      <c r="F241" s="17" t="str">
        <f>IF(AE241&lt;&gt;"",Bestelformulier!$F$44,"")</f>
        <v/>
      </c>
      <c r="G241" s="104"/>
      <c r="H241" s="100" t="str">
        <f>IF($AE241&lt;&gt;"",VLOOKUP($AE241,Afleveradressen!$A$8:$P$57,4,FALSE),"")</f>
        <v/>
      </c>
      <c r="I241" s="101" t="str">
        <f>IF($AE241&lt;&gt;"",VLOOKUP($AE241,Afleveradressen!$A$8:$P$57,5,FALSE),"")</f>
        <v/>
      </c>
      <c r="J241" s="101" t="str">
        <f>IF($AE241&lt;&gt;"",VLOOKUP($AE241,Afleveradressen!$A$8:$P$57,6,FALSE),"")</f>
        <v/>
      </c>
      <c r="K241" s="102" t="str">
        <f>IF($AE241&lt;&gt;"",VLOOKUP($AE241,Afleveradressen!$A$8:$P$57,7,FALSE),"")</f>
        <v/>
      </c>
      <c r="L241" s="72" t="str">
        <f>IF(AND('Taarten koppelen'!E48&lt;&gt;"",$Y241&lt;&gt;""),'Taarten koppelen'!E48,"")</f>
        <v/>
      </c>
      <c r="M241" s="72" t="str">
        <f>IF(AND('Taarten koppelen'!F48&lt;&gt;"",$Y241&lt;&gt;""),'Taarten koppelen'!F48,"")</f>
        <v/>
      </c>
      <c r="N241" s="72" t="str">
        <f>IF($AE241&lt;&gt;"",VLOOKUP($AE241,Afleveradressen!$A$8:$P$57,11,FALSE),"")</f>
        <v/>
      </c>
      <c r="O241" s="101" t="str">
        <f>IF($AE241&lt;&gt;"",VLOOKUP($AE241,Afleveradressen!$A$8:$P$57,12,FALSE),"")</f>
        <v/>
      </c>
      <c r="P241" s="72" t="str">
        <f>IF(AND('Taarten koppelen'!G48&lt;&gt;"",$Y241&lt;&gt;""),'Taarten koppelen'!G48,"")</f>
        <v/>
      </c>
      <c r="Q241" s="17" t="str">
        <f t="shared" si="6"/>
        <v/>
      </c>
      <c r="R241" s="102" t="str">
        <f>IF($AE241&lt;&gt;"",VLOOKUP($AE241,Afleveradressen!$A$8:$P$57,8,FALSE),"")</f>
        <v/>
      </c>
      <c r="S241" s="105" t="str">
        <f>IF($AE241&lt;&gt;"",VLOOKUP($AE241,Afleveradressen!$A$8:$P$57,14,FALSE),"")</f>
        <v/>
      </c>
      <c r="T241" s="103" t="str">
        <f>IF(S241&lt;&gt;"",VLOOKUP($S241,stamgegevens!$B$5:$E$15,3,FALSE),"")</f>
        <v/>
      </c>
      <c r="U241" s="103" t="str">
        <f>IF(T241&lt;&gt;"",VLOOKUP($S241,stamgegevens!$B$5:$E$15,4,FALSE),"")</f>
        <v/>
      </c>
      <c r="V241" s="17"/>
      <c r="W241" s="17"/>
      <c r="X241" s="17" t="str">
        <f>IF(Y241="","",VLOOKUP(Y241,stamgegevens!$C$23:$H$52,6,FALSE))</f>
        <v/>
      </c>
      <c r="Y241" s="104" t="str">
        <f>IF('Taarten koppelen'!$N48&lt;&gt;"",'Taarten koppelen'!$N$4,"")</f>
        <v/>
      </c>
      <c r="Z241" s="17" t="str">
        <f>IF('Taarten koppelen'!N48&lt;&gt;"",'Taarten koppelen'!N48,"")</f>
        <v/>
      </c>
      <c r="AE241" s="1" t="str">
        <f t="shared" si="7"/>
        <v/>
      </c>
    </row>
    <row r="242" spans="4:31" x14ac:dyDescent="0.2">
      <c r="D242" s="100" t="str">
        <f>IF($AE242&lt;&gt;"",VLOOKUP($AE242,Afleveradressen!$A$8:$P$57,15,FALSE),"")</f>
        <v/>
      </c>
      <c r="E242" s="17"/>
      <c r="F242" s="17" t="str">
        <f>IF(AE242&lt;&gt;"",Bestelformulier!$F$44,"")</f>
        <v/>
      </c>
      <c r="G242" s="104"/>
      <c r="H242" s="100" t="str">
        <f>IF($AE242&lt;&gt;"",VLOOKUP($AE242,Afleveradressen!$A$8:$P$57,4,FALSE),"")</f>
        <v/>
      </c>
      <c r="I242" s="101" t="str">
        <f>IF($AE242&lt;&gt;"",VLOOKUP($AE242,Afleveradressen!$A$8:$P$57,5,FALSE),"")</f>
        <v/>
      </c>
      <c r="J242" s="101" t="str">
        <f>IF($AE242&lt;&gt;"",VLOOKUP($AE242,Afleveradressen!$A$8:$P$57,6,FALSE),"")</f>
        <v/>
      </c>
      <c r="K242" s="102" t="str">
        <f>IF($AE242&lt;&gt;"",VLOOKUP($AE242,Afleveradressen!$A$8:$P$57,7,FALSE),"")</f>
        <v/>
      </c>
      <c r="L242" s="72" t="str">
        <f>IF(AND('Taarten koppelen'!E49&lt;&gt;"",$Y242&lt;&gt;""),'Taarten koppelen'!E49,"")</f>
        <v/>
      </c>
      <c r="M242" s="72" t="str">
        <f>IF(AND('Taarten koppelen'!F49&lt;&gt;"",$Y242&lt;&gt;""),'Taarten koppelen'!F49,"")</f>
        <v/>
      </c>
      <c r="N242" s="72" t="str">
        <f>IF($AE242&lt;&gt;"",VLOOKUP($AE242,Afleveradressen!$A$8:$P$57,11,FALSE),"")</f>
        <v/>
      </c>
      <c r="O242" s="101" t="str">
        <f>IF($AE242&lt;&gt;"",VLOOKUP($AE242,Afleveradressen!$A$8:$P$57,12,FALSE),"")</f>
        <v/>
      </c>
      <c r="P242" s="72" t="str">
        <f>IF(AND('Taarten koppelen'!G49&lt;&gt;"",$Y242&lt;&gt;""),'Taarten koppelen'!G49,"")</f>
        <v/>
      </c>
      <c r="Q242" s="17" t="str">
        <f t="shared" si="6"/>
        <v/>
      </c>
      <c r="R242" s="102" t="str">
        <f>IF($AE242&lt;&gt;"",VLOOKUP($AE242,Afleveradressen!$A$8:$P$57,8,FALSE),"")</f>
        <v/>
      </c>
      <c r="S242" s="105" t="str">
        <f>IF($AE242&lt;&gt;"",VLOOKUP($AE242,Afleveradressen!$A$8:$P$57,14,FALSE),"")</f>
        <v/>
      </c>
      <c r="T242" s="103" t="str">
        <f>IF(S242&lt;&gt;"",VLOOKUP($S242,stamgegevens!$B$5:$E$15,3,FALSE),"")</f>
        <v/>
      </c>
      <c r="U242" s="103" t="str">
        <f>IF(T242&lt;&gt;"",VLOOKUP($S242,stamgegevens!$B$5:$E$15,4,FALSE),"")</f>
        <v/>
      </c>
      <c r="V242" s="17"/>
      <c r="W242" s="17"/>
      <c r="X242" s="17" t="str">
        <f>IF(Y242="","",VLOOKUP(Y242,stamgegevens!$C$23:$H$52,6,FALSE))</f>
        <v/>
      </c>
      <c r="Y242" s="104" t="str">
        <f>IF('Taarten koppelen'!$N49&lt;&gt;"",'Taarten koppelen'!$N$4,"")</f>
        <v/>
      </c>
      <c r="Z242" s="17" t="str">
        <f>IF('Taarten koppelen'!N49&lt;&gt;"",'Taarten koppelen'!N49,"")</f>
        <v/>
      </c>
      <c r="AE242" s="1" t="str">
        <f t="shared" si="7"/>
        <v/>
      </c>
    </row>
    <row r="243" spans="4:31" x14ac:dyDescent="0.2">
      <c r="D243" s="100" t="str">
        <f>IF($AE243&lt;&gt;"",VLOOKUP($AE243,Afleveradressen!$A$8:$P$57,15,FALSE),"")</f>
        <v/>
      </c>
      <c r="E243" s="17"/>
      <c r="F243" s="17" t="str">
        <f>IF(AE243&lt;&gt;"",Bestelformulier!$F$44,"")</f>
        <v/>
      </c>
      <c r="G243" s="104"/>
      <c r="H243" s="100" t="str">
        <f>IF($AE243&lt;&gt;"",VLOOKUP($AE243,Afleveradressen!$A$8:$P$57,4,FALSE),"")</f>
        <v/>
      </c>
      <c r="I243" s="101" t="str">
        <f>IF($AE243&lt;&gt;"",VLOOKUP($AE243,Afleveradressen!$A$8:$P$57,5,FALSE),"")</f>
        <v/>
      </c>
      <c r="J243" s="101" t="str">
        <f>IF($AE243&lt;&gt;"",VLOOKUP($AE243,Afleveradressen!$A$8:$P$57,6,FALSE),"")</f>
        <v/>
      </c>
      <c r="K243" s="102" t="str">
        <f>IF($AE243&lt;&gt;"",VLOOKUP($AE243,Afleveradressen!$A$8:$P$57,7,FALSE),"")</f>
        <v/>
      </c>
      <c r="L243" s="72" t="str">
        <f>IF(AND('Taarten koppelen'!E50&lt;&gt;"",$Y243&lt;&gt;""),'Taarten koppelen'!E50,"")</f>
        <v/>
      </c>
      <c r="M243" s="72" t="str">
        <f>IF(AND('Taarten koppelen'!F50&lt;&gt;"",$Y243&lt;&gt;""),'Taarten koppelen'!F50,"")</f>
        <v/>
      </c>
      <c r="N243" s="72" t="str">
        <f>IF($AE243&lt;&gt;"",VLOOKUP($AE243,Afleveradressen!$A$8:$P$57,11,FALSE),"")</f>
        <v/>
      </c>
      <c r="O243" s="101" t="str">
        <f>IF($AE243&lt;&gt;"",VLOOKUP($AE243,Afleveradressen!$A$8:$P$57,12,FALSE),"")</f>
        <v/>
      </c>
      <c r="P243" s="72" t="str">
        <f>IF(AND('Taarten koppelen'!G50&lt;&gt;"",$Y243&lt;&gt;""),'Taarten koppelen'!G50,"")</f>
        <v/>
      </c>
      <c r="Q243" s="17" t="str">
        <f t="shared" si="6"/>
        <v/>
      </c>
      <c r="R243" s="102" t="str">
        <f>IF($AE243&lt;&gt;"",VLOOKUP($AE243,Afleveradressen!$A$8:$P$57,8,FALSE),"")</f>
        <v/>
      </c>
      <c r="S243" s="105" t="str">
        <f>IF($AE243&lt;&gt;"",VLOOKUP($AE243,Afleveradressen!$A$8:$P$57,14,FALSE),"")</f>
        <v/>
      </c>
      <c r="T243" s="103" t="str">
        <f>IF(S243&lt;&gt;"",VLOOKUP($S243,stamgegevens!$B$5:$E$15,3,FALSE),"")</f>
        <v/>
      </c>
      <c r="U243" s="103" t="str">
        <f>IF(T243&lt;&gt;"",VLOOKUP($S243,stamgegevens!$B$5:$E$15,4,FALSE),"")</f>
        <v/>
      </c>
      <c r="V243" s="17"/>
      <c r="W243" s="17"/>
      <c r="X243" s="17" t="str">
        <f>IF(Y243="","",VLOOKUP(Y243,stamgegevens!$C$23:$H$52,6,FALSE))</f>
        <v/>
      </c>
      <c r="Y243" s="104" t="str">
        <f>IF('Taarten koppelen'!$N50&lt;&gt;"",'Taarten koppelen'!$N$4,"")</f>
        <v/>
      </c>
      <c r="Z243" s="17" t="str">
        <f>IF('Taarten koppelen'!N50&lt;&gt;"",'Taarten koppelen'!N50,"")</f>
        <v/>
      </c>
      <c r="AE243" s="1" t="str">
        <f t="shared" si="7"/>
        <v/>
      </c>
    </row>
    <row r="244" spans="4:31" x14ac:dyDescent="0.2">
      <c r="D244" s="100" t="str">
        <f>IF($AE244&lt;&gt;"",VLOOKUP($AE244,Afleveradressen!$A$8:$P$57,15,FALSE),"")</f>
        <v/>
      </c>
      <c r="E244" s="17"/>
      <c r="F244" s="17" t="str">
        <f>IF(AE244&lt;&gt;"",Bestelformulier!$F$44,"")</f>
        <v/>
      </c>
      <c r="G244" s="104"/>
      <c r="H244" s="100" t="str">
        <f>IF($AE244&lt;&gt;"",VLOOKUP($AE244,Afleveradressen!$A$8:$P$57,4,FALSE),"")</f>
        <v/>
      </c>
      <c r="I244" s="101" t="str">
        <f>IF($AE244&lt;&gt;"",VLOOKUP($AE244,Afleveradressen!$A$8:$P$57,5,FALSE),"")</f>
        <v/>
      </c>
      <c r="J244" s="101" t="str">
        <f>IF($AE244&lt;&gt;"",VLOOKUP($AE244,Afleveradressen!$A$8:$P$57,6,FALSE),"")</f>
        <v/>
      </c>
      <c r="K244" s="102" t="str">
        <f>IF($AE244&lt;&gt;"",VLOOKUP($AE244,Afleveradressen!$A$8:$P$57,7,FALSE),"")</f>
        <v/>
      </c>
      <c r="L244" s="72" t="str">
        <f>IF(AND('Taarten koppelen'!E51&lt;&gt;"",$Y244&lt;&gt;""),'Taarten koppelen'!E51,"")</f>
        <v/>
      </c>
      <c r="M244" s="72" t="str">
        <f>IF(AND('Taarten koppelen'!F51&lt;&gt;"",$Y244&lt;&gt;""),'Taarten koppelen'!F51,"")</f>
        <v/>
      </c>
      <c r="N244" s="72" t="str">
        <f>IF($AE244&lt;&gt;"",VLOOKUP($AE244,Afleveradressen!$A$8:$P$57,11,FALSE),"")</f>
        <v/>
      </c>
      <c r="O244" s="101" t="str">
        <f>IF($AE244&lt;&gt;"",VLOOKUP($AE244,Afleveradressen!$A$8:$P$57,12,FALSE),"")</f>
        <v/>
      </c>
      <c r="P244" s="72" t="str">
        <f>IF(AND('Taarten koppelen'!G51&lt;&gt;"",$Y244&lt;&gt;""),'Taarten koppelen'!G51,"")</f>
        <v/>
      </c>
      <c r="Q244" s="17" t="str">
        <f t="shared" si="6"/>
        <v/>
      </c>
      <c r="R244" s="102" t="str">
        <f>IF($AE244&lt;&gt;"",VLOOKUP($AE244,Afleveradressen!$A$8:$P$57,8,FALSE),"")</f>
        <v/>
      </c>
      <c r="S244" s="105" t="str">
        <f>IF($AE244&lt;&gt;"",VLOOKUP($AE244,Afleveradressen!$A$8:$P$57,14,FALSE),"")</f>
        <v/>
      </c>
      <c r="T244" s="103" t="str">
        <f>IF(S244&lt;&gt;"",VLOOKUP($S244,stamgegevens!$B$5:$E$15,3,FALSE),"")</f>
        <v/>
      </c>
      <c r="U244" s="103" t="str">
        <f>IF(T244&lt;&gt;"",VLOOKUP($S244,stamgegevens!$B$5:$E$15,4,FALSE),"")</f>
        <v/>
      </c>
      <c r="V244" s="17"/>
      <c r="W244" s="17"/>
      <c r="X244" s="17" t="str">
        <f>IF(Y244="","",VLOOKUP(Y244,stamgegevens!$C$23:$H$52,6,FALSE))</f>
        <v/>
      </c>
      <c r="Y244" s="104" t="str">
        <f>IF('Taarten koppelen'!$N51&lt;&gt;"",'Taarten koppelen'!$N$4,"")</f>
        <v/>
      </c>
      <c r="Z244" s="17" t="str">
        <f>IF('Taarten koppelen'!N51&lt;&gt;"",'Taarten koppelen'!N51,"")</f>
        <v/>
      </c>
      <c r="AE244" s="1" t="str">
        <f t="shared" si="7"/>
        <v/>
      </c>
    </row>
    <row r="245" spans="4:31" x14ac:dyDescent="0.2">
      <c r="D245" s="100" t="str">
        <f>IF($AE245&lt;&gt;"",VLOOKUP($AE245,Afleveradressen!$A$8:$P$57,15,FALSE),"")</f>
        <v/>
      </c>
      <c r="E245" s="17"/>
      <c r="F245" s="17" t="str">
        <f>IF(AE245&lt;&gt;"",Bestelformulier!$F$44,"")</f>
        <v/>
      </c>
      <c r="G245" s="104"/>
      <c r="H245" s="100" t="str">
        <f>IF($AE245&lt;&gt;"",VLOOKUP($AE245,Afleveradressen!$A$8:$P$57,4,FALSE),"")</f>
        <v/>
      </c>
      <c r="I245" s="101" t="str">
        <f>IF($AE245&lt;&gt;"",VLOOKUP($AE245,Afleveradressen!$A$8:$P$57,5,FALSE),"")</f>
        <v/>
      </c>
      <c r="J245" s="101" t="str">
        <f>IF($AE245&lt;&gt;"",VLOOKUP($AE245,Afleveradressen!$A$8:$P$57,6,FALSE),"")</f>
        <v/>
      </c>
      <c r="K245" s="102" t="str">
        <f>IF($AE245&lt;&gt;"",VLOOKUP($AE245,Afleveradressen!$A$8:$P$57,7,FALSE),"")</f>
        <v/>
      </c>
      <c r="L245" s="72" t="str">
        <f>IF(AND('Taarten koppelen'!E52&lt;&gt;"",$Y245&lt;&gt;""),'Taarten koppelen'!E52,"")</f>
        <v/>
      </c>
      <c r="M245" s="72" t="str">
        <f>IF(AND('Taarten koppelen'!F52&lt;&gt;"",$Y245&lt;&gt;""),'Taarten koppelen'!F52,"")</f>
        <v/>
      </c>
      <c r="N245" s="72" t="str">
        <f>IF($AE245&lt;&gt;"",VLOOKUP($AE245,Afleveradressen!$A$8:$P$57,11,FALSE),"")</f>
        <v/>
      </c>
      <c r="O245" s="101" t="str">
        <f>IF($AE245&lt;&gt;"",VLOOKUP($AE245,Afleveradressen!$A$8:$P$57,12,FALSE),"")</f>
        <v/>
      </c>
      <c r="P245" s="72" t="str">
        <f>IF(AND('Taarten koppelen'!G52&lt;&gt;"",$Y245&lt;&gt;""),'Taarten koppelen'!G52,"")</f>
        <v/>
      </c>
      <c r="Q245" s="17" t="str">
        <f t="shared" si="6"/>
        <v/>
      </c>
      <c r="R245" s="102" t="str">
        <f>IF($AE245&lt;&gt;"",VLOOKUP($AE245,Afleveradressen!$A$8:$P$57,8,FALSE),"")</f>
        <v/>
      </c>
      <c r="S245" s="105" t="str">
        <f>IF($AE245&lt;&gt;"",VLOOKUP($AE245,Afleveradressen!$A$8:$P$57,14,FALSE),"")</f>
        <v/>
      </c>
      <c r="T245" s="103" t="str">
        <f>IF(S245&lt;&gt;"",VLOOKUP($S245,stamgegevens!$B$5:$E$15,3,FALSE),"")</f>
        <v/>
      </c>
      <c r="U245" s="103" t="str">
        <f>IF(T245&lt;&gt;"",VLOOKUP($S245,stamgegevens!$B$5:$E$15,4,FALSE),"")</f>
        <v/>
      </c>
      <c r="V245" s="17"/>
      <c r="W245" s="17"/>
      <c r="X245" s="17" t="str">
        <f>IF(Y245="","",VLOOKUP(Y245,stamgegevens!$C$23:$H$52,6,FALSE))</f>
        <v/>
      </c>
      <c r="Y245" s="104" t="str">
        <f>IF('Taarten koppelen'!$N52&lt;&gt;"",'Taarten koppelen'!$N$4,"")</f>
        <v/>
      </c>
      <c r="Z245" s="17" t="str">
        <f>IF('Taarten koppelen'!N52&lt;&gt;"",'Taarten koppelen'!N52,"")</f>
        <v/>
      </c>
      <c r="AE245" s="1" t="str">
        <f t="shared" si="7"/>
        <v/>
      </c>
    </row>
    <row r="246" spans="4:31" x14ac:dyDescent="0.2">
      <c r="D246" s="100" t="str">
        <f>IF($AE246&lt;&gt;"",VLOOKUP($AE246,Afleveradressen!$A$8:$P$57,15,FALSE),"")</f>
        <v/>
      </c>
      <c r="E246" s="17"/>
      <c r="F246" s="17" t="str">
        <f>IF(AE246&lt;&gt;"",Bestelformulier!$F$44,"")</f>
        <v/>
      </c>
      <c r="G246" s="104"/>
      <c r="H246" s="100" t="str">
        <f>IF($AE246&lt;&gt;"",VLOOKUP($AE246,Afleveradressen!$A$8:$P$57,4,FALSE),"")</f>
        <v/>
      </c>
      <c r="I246" s="101" t="str">
        <f>IF($AE246&lt;&gt;"",VLOOKUP($AE246,Afleveradressen!$A$8:$P$57,5,FALSE),"")</f>
        <v/>
      </c>
      <c r="J246" s="101" t="str">
        <f>IF($AE246&lt;&gt;"",VLOOKUP($AE246,Afleveradressen!$A$8:$P$57,6,FALSE),"")</f>
        <v/>
      </c>
      <c r="K246" s="102" t="str">
        <f>IF($AE246&lt;&gt;"",VLOOKUP($AE246,Afleveradressen!$A$8:$P$57,7,FALSE),"")</f>
        <v/>
      </c>
      <c r="L246" s="72" t="str">
        <f>IF(AND('Taarten koppelen'!E53&lt;&gt;"",$Y246&lt;&gt;""),'Taarten koppelen'!E53,"")</f>
        <v/>
      </c>
      <c r="M246" s="72" t="str">
        <f>IF(AND('Taarten koppelen'!F53&lt;&gt;"",$Y246&lt;&gt;""),'Taarten koppelen'!F53,"")</f>
        <v/>
      </c>
      <c r="N246" s="72" t="str">
        <f>IF($AE246&lt;&gt;"",VLOOKUP($AE246,Afleveradressen!$A$8:$P$57,11,FALSE),"")</f>
        <v/>
      </c>
      <c r="O246" s="101" t="str">
        <f>IF($AE246&lt;&gt;"",VLOOKUP($AE246,Afleveradressen!$A$8:$P$57,12,FALSE),"")</f>
        <v/>
      </c>
      <c r="P246" s="72" t="str">
        <f>IF(AND('Taarten koppelen'!G53&lt;&gt;"",$Y246&lt;&gt;""),'Taarten koppelen'!G53,"")</f>
        <v/>
      </c>
      <c r="Q246" s="17" t="str">
        <f t="shared" si="6"/>
        <v/>
      </c>
      <c r="R246" s="102" t="str">
        <f>IF($AE246&lt;&gt;"",VLOOKUP($AE246,Afleveradressen!$A$8:$P$57,8,FALSE),"")</f>
        <v/>
      </c>
      <c r="S246" s="105" t="str">
        <f>IF($AE246&lt;&gt;"",VLOOKUP($AE246,Afleveradressen!$A$8:$P$57,14,FALSE),"")</f>
        <v/>
      </c>
      <c r="T246" s="103" t="str">
        <f>IF(S246&lt;&gt;"",VLOOKUP($S246,stamgegevens!$B$5:$E$15,3,FALSE),"")</f>
        <v/>
      </c>
      <c r="U246" s="103" t="str">
        <f>IF(T246&lt;&gt;"",VLOOKUP($S246,stamgegevens!$B$5:$E$15,4,FALSE),"")</f>
        <v/>
      </c>
      <c r="V246" s="17"/>
      <c r="W246" s="17"/>
      <c r="X246" s="17" t="str">
        <f>IF(Y246="","",VLOOKUP(Y246,stamgegevens!$C$23:$H$52,6,FALSE))</f>
        <v/>
      </c>
      <c r="Y246" s="104" t="str">
        <f>IF('Taarten koppelen'!$N53&lt;&gt;"",'Taarten koppelen'!$N$4,"")</f>
        <v/>
      </c>
      <c r="Z246" s="17" t="str">
        <f>IF('Taarten koppelen'!N53&lt;&gt;"",'Taarten koppelen'!N53,"")</f>
        <v/>
      </c>
      <c r="AE246" s="1" t="str">
        <f t="shared" si="7"/>
        <v/>
      </c>
    </row>
    <row r="247" spans="4:31" x14ac:dyDescent="0.2">
      <c r="D247" s="100" t="str">
        <f>IF($AE247&lt;&gt;"",VLOOKUP($AE247,Afleveradressen!$A$8:$P$57,15,FALSE),"")</f>
        <v/>
      </c>
      <c r="E247" s="17"/>
      <c r="F247" s="17" t="str">
        <f>IF(AE247&lt;&gt;"",Bestelformulier!$F$44,"")</f>
        <v/>
      </c>
      <c r="G247" s="104"/>
      <c r="H247" s="100" t="str">
        <f>IF($AE247&lt;&gt;"",VLOOKUP($AE247,Afleveradressen!$A$8:$P$57,4,FALSE),"")</f>
        <v/>
      </c>
      <c r="I247" s="101" t="str">
        <f>IF($AE247&lt;&gt;"",VLOOKUP($AE247,Afleveradressen!$A$8:$P$57,5,FALSE),"")</f>
        <v/>
      </c>
      <c r="J247" s="101" t="str">
        <f>IF($AE247&lt;&gt;"",VLOOKUP($AE247,Afleveradressen!$A$8:$P$57,6,FALSE),"")</f>
        <v/>
      </c>
      <c r="K247" s="102" t="str">
        <f>IF($AE247&lt;&gt;"",VLOOKUP($AE247,Afleveradressen!$A$8:$P$57,7,FALSE),"")</f>
        <v/>
      </c>
      <c r="L247" s="72" t="str">
        <f>IF(AND('Taarten koppelen'!E54&lt;&gt;"",$Y247&lt;&gt;""),'Taarten koppelen'!E54,"")</f>
        <v/>
      </c>
      <c r="M247" s="72" t="str">
        <f>IF(AND('Taarten koppelen'!F54&lt;&gt;"",$Y247&lt;&gt;""),'Taarten koppelen'!F54,"")</f>
        <v/>
      </c>
      <c r="N247" s="72" t="str">
        <f>IF($AE247&lt;&gt;"",VLOOKUP($AE247,Afleveradressen!$A$8:$P$57,11,FALSE),"")</f>
        <v/>
      </c>
      <c r="O247" s="101" t="str">
        <f>IF($AE247&lt;&gt;"",VLOOKUP($AE247,Afleveradressen!$A$8:$P$57,12,FALSE),"")</f>
        <v/>
      </c>
      <c r="P247" s="72" t="str">
        <f>IF(AND('Taarten koppelen'!G54&lt;&gt;"",$Y247&lt;&gt;""),'Taarten koppelen'!G54,"")</f>
        <v/>
      </c>
      <c r="Q247" s="17" t="str">
        <f t="shared" si="6"/>
        <v/>
      </c>
      <c r="R247" s="102" t="str">
        <f>IF($AE247&lt;&gt;"",VLOOKUP($AE247,Afleveradressen!$A$8:$P$57,8,FALSE),"")</f>
        <v/>
      </c>
      <c r="S247" s="105" t="str">
        <f>IF($AE247&lt;&gt;"",VLOOKUP($AE247,Afleveradressen!$A$8:$P$57,14,FALSE),"")</f>
        <v/>
      </c>
      <c r="T247" s="103" t="str">
        <f>IF(S247&lt;&gt;"",VLOOKUP($S247,stamgegevens!$B$5:$E$15,3,FALSE),"")</f>
        <v/>
      </c>
      <c r="U247" s="103" t="str">
        <f>IF(T247&lt;&gt;"",VLOOKUP($S247,stamgegevens!$B$5:$E$15,4,FALSE),"")</f>
        <v/>
      </c>
      <c r="V247" s="17"/>
      <c r="W247" s="17"/>
      <c r="X247" s="17" t="str">
        <f>IF(Y247="","",VLOOKUP(Y247,stamgegevens!$C$23:$H$52,6,FALSE))</f>
        <v/>
      </c>
      <c r="Y247" s="104" t="str">
        <f>IF('Taarten koppelen'!$N54&lt;&gt;"",'Taarten koppelen'!$N$4,"")</f>
        <v/>
      </c>
      <c r="Z247" s="17" t="str">
        <f>IF('Taarten koppelen'!N54&lt;&gt;"",'Taarten koppelen'!N54,"")</f>
        <v/>
      </c>
      <c r="AE247" s="1" t="str">
        <f t="shared" si="7"/>
        <v/>
      </c>
    </row>
    <row r="248" spans="4:31" x14ac:dyDescent="0.2">
      <c r="D248" s="100" t="str">
        <f>IF($AE248&lt;&gt;"",VLOOKUP($AE248,Afleveradressen!$A$8:$P$57,15,FALSE),"")</f>
        <v/>
      </c>
      <c r="E248" s="17"/>
      <c r="F248" s="17" t="str">
        <f>IF(AE248&lt;&gt;"",Bestelformulier!$F$44,"")</f>
        <v/>
      </c>
      <c r="G248" s="104"/>
      <c r="H248" s="100" t="str">
        <f>IF($AE248&lt;&gt;"",VLOOKUP($AE248,Afleveradressen!$A$8:$P$57,4,FALSE),"")</f>
        <v/>
      </c>
      <c r="I248" s="101" t="str">
        <f>IF($AE248&lt;&gt;"",VLOOKUP($AE248,Afleveradressen!$A$8:$P$57,5,FALSE),"")</f>
        <v/>
      </c>
      <c r="J248" s="101" t="str">
        <f>IF($AE248&lt;&gt;"",VLOOKUP($AE248,Afleveradressen!$A$8:$P$57,6,FALSE),"")</f>
        <v/>
      </c>
      <c r="K248" s="102" t="str">
        <f>IF($AE248&lt;&gt;"",VLOOKUP($AE248,Afleveradressen!$A$8:$P$57,7,FALSE),"")</f>
        <v/>
      </c>
      <c r="L248" s="72" t="str">
        <f>IF(AND('Taarten koppelen'!E55&lt;&gt;"",$Y248&lt;&gt;""),'Taarten koppelen'!E55,"")</f>
        <v/>
      </c>
      <c r="M248" s="72" t="str">
        <f>IF(AND('Taarten koppelen'!F55&lt;&gt;"",$Y248&lt;&gt;""),'Taarten koppelen'!F55,"")</f>
        <v/>
      </c>
      <c r="N248" s="72" t="str">
        <f>IF($AE248&lt;&gt;"",VLOOKUP($AE248,Afleveradressen!$A$8:$P$57,11,FALSE),"")</f>
        <v/>
      </c>
      <c r="O248" s="101" t="str">
        <f>IF($AE248&lt;&gt;"",VLOOKUP($AE248,Afleveradressen!$A$8:$P$57,12,FALSE),"")</f>
        <v/>
      </c>
      <c r="P248" s="72" t="str">
        <f>IF(AND('Taarten koppelen'!G55&lt;&gt;"",$Y248&lt;&gt;""),'Taarten koppelen'!G55,"")</f>
        <v/>
      </c>
      <c r="Q248" s="17" t="str">
        <f t="shared" si="6"/>
        <v/>
      </c>
      <c r="R248" s="102" t="str">
        <f>IF($AE248&lt;&gt;"",VLOOKUP($AE248,Afleveradressen!$A$8:$P$57,8,FALSE),"")</f>
        <v/>
      </c>
      <c r="S248" s="105" t="str">
        <f>IF($AE248&lt;&gt;"",VLOOKUP($AE248,Afleveradressen!$A$8:$P$57,14,FALSE),"")</f>
        <v/>
      </c>
      <c r="T248" s="103" t="str">
        <f>IF(S248&lt;&gt;"",VLOOKUP($S248,stamgegevens!$B$5:$E$15,3,FALSE),"")</f>
        <v/>
      </c>
      <c r="U248" s="103" t="str">
        <f>IF(T248&lt;&gt;"",VLOOKUP($S248,stamgegevens!$B$5:$E$15,4,FALSE),"")</f>
        <v/>
      </c>
      <c r="V248" s="17"/>
      <c r="W248" s="17"/>
      <c r="X248" s="17" t="str">
        <f>IF(Y248="","",VLOOKUP(Y248,stamgegevens!$C$23:$H$52,6,FALSE))</f>
        <v/>
      </c>
      <c r="Y248" s="104" t="str">
        <f>IF('Taarten koppelen'!$N55&lt;&gt;"",'Taarten koppelen'!$N$4,"")</f>
        <v/>
      </c>
      <c r="Z248" s="17" t="str">
        <f>IF('Taarten koppelen'!N55&lt;&gt;"",'Taarten koppelen'!N55,"")</f>
        <v/>
      </c>
      <c r="AE248" s="1" t="str">
        <f t="shared" si="7"/>
        <v/>
      </c>
    </row>
    <row r="249" spans="4:31" x14ac:dyDescent="0.2">
      <c r="D249" s="100" t="str">
        <f>IF($AE249&lt;&gt;"",VLOOKUP($AE249,Afleveradressen!$A$8:$P$57,15,FALSE),"")</f>
        <v/>
      </c>
      <c r="E249" s="17"/>
      <c r="F249" s="17" t="str">
        <f>IF(AE249&lt;&gt;"",Bestelformulier!$F$44,"")</f>
        <v/>
      </c>
      <c r="G249" s="104"/>
      <c r="H249" s="100" t="str">
        <f>IF($AE249&lt;&gt;"",VLOOKUP($AE249,Afleveradressen!$A$8:$P$57,4,FALSE),"")</f>
        <v/>
      </c>
      <c r="I249" s="101" t="str">
        <f>IF($AE249&lt;&gt;"",VLOOKUP($AE249,Afleveradressen!$A$8:$P$57,5,FALSE),"")</f>
        <v/>
      </c>
      <c r="J249" s="101" t="str">
        <f>IF($AE249&lt;&gt;"",VLOOKUP($AE249,Afleveradressen!$A$8:$P$57,6,FALSE),"")</f>
        <v/>
      </c>
      <c r="K249" s="102" t="str">
        <f>IF($AE249&lt;&gt;"",VLOOKUP($AE249,Afleveradressen!$A$8:$P$57,7,FALSE),"")</f>
        <v/>
      </c>
      <c r="L249" s="72" t="str">
        <f>IF(AND('Taarten koppelen'!E56&lt;&gt;"",$Y249&lt;&gt;""),'Taarten koppelen'!E56,"")</f>
        <v/>
      </c>
      <c r="M249" s="72" t="str">
        <f>IF(AND('Taarten koppelen'!F56&lt;&gt;"",$Y249&lt;&gt;""),'Taarten koppelen'!F56,"")</f>
        <v/>
      </c>
      <c r="N249" s="72" t="str">
        <f>IF($AE249&lt;&gt;"",VLOOKUP($AE249,Afleveradressen!$A$8:$P$57,11,FALSE),"")</f>
        <v/>
      </c>
      <c r="O249" s="101" t="str">
        <f>IF($AE249&lt;&gt;"",VLOOKUP($AE249,Afleveradressen!$A$8:$P$57,12,FALSE),"")</f>
        <v/>
      </c>
      <c r="P249" s="72" t="str">
        <f>IF(AND('Taarten koppelen'!G56&lt;&gt;"",$Y249&lt;&gt;""),'Taarten koppelen'!G56,"")</f>
        <v/>
      </c>
      <c r="Q249" s="17" t="str">
        <f t="shared" si="6"/>
        <v/>
      </c>
      <c r="R249" s="102" t="str">
        <f>IF($AE249&lt;&gt;"",VLOOKUP($AE249,Afleveradressen!$A$8:$P$57,8,FALSE),"")</f>
        <v/>
      </c>
      <c r="S249" s="105" t="str">
        <f>IF($AE249&lt;&gt;"",VLOOKUP($AE249,Afleveradressen!$A$8:$P$57,14,FALSE),"")</f>
        <v/>
      </c>
      <c r="T249" s="103" t="str">
        <f>IF(S249&lt;&gt;"",VLOOKUP($S249,stamgegevens!$B$5:$E$15,3,FALSE),"")</f>
        <v/>
      </c>
      <c r="U249" s="103" t="str">
        <f>IF(T249&lt;&gt;"",VLOOKUP($S249,stamgegevens!$B$5:$E$15,4,FALSE),"")</f>
        <v/>
      </c>
      <c r="V249" s="17"/>
      <c r="W249" s="17"/>
      <c r="X249" s="17" t="str">
        <f>IF(Y249="","",VLOOKUP(Y249,stamgegevens!$C$23:$H$52,6,FALSE))</f>
        <v/>
      </c>
      <c r="Y249" s="104" t="str">
        <f>IF('Taarten koppelen'!$N56&lt;&gt;"",'Taarten koppelen'!$N$4,"")</f>
        <v/>
      </c>
      <c r="Z249" s="17" t="str">
        <f>IF('Taarten koppelen'!N56&lt;&gt;"",'Taarten koppelen'!N56,"")</f>
        <v/>
      </c>
      <c r="AE249" s="1" t="str">
        <f t="shared" si="7"/>
        <v/>
      </c>
    </row>
    <row r="250" spans="4:31" x14ac:dyDescent="0.2">
      <c r="D250" s="100" t="str">
        <f>IF($AE250&lt;&gt;"",VLOOKUP($AE250,Afleveradressen!$A$8:$P$57,15,FALSE),"")</f>
        <v/>
      </c>
      <c r="E250" s="17"/>
      <c r="F250" s="17" t="str">
        <f>IF(AE250&lt;&gt;"",Bestelformulier!$F$44,"")</f>
        <v/>
      </c>
      <c r="G250" s="104"/>
      <c r="H250" s="100" t="str">
        <f>IF($AE250&lt;&gt;"",VLOOKUP($AE250,Afleveradressen!$A$8:$P$57,4,FALSE),"")</f>
        <v/>
      </c>
      <c r="I250" s="101" t="str">
        <f>IF($AE250&lt;&gt;"",VLOOKUP($AE250,Afleveradressen!$A$8:$P$57,5,FALSE),"")</f>
        <v/>
      </c>
      <c r="J250" s="101" t="str">
        <f>IF($AE250&lt;&gt;"",VLOOKUP($AE250,Afleveradressen!$A$8:$P$57,6,FALSE),"")</f>
        <v/>
      </c>
      <c r="K250" s="102" t="str">
        <f>IF($AE250&lt;&gt;"",VLOOKUP($AE250,Afleveradressen!$A$8:$P$57,7,FALSE),"")</f>
        <v/>
      </c>
      <c r="L250" s="72" t="str">
        <f>IF(AND('Taarten koppelen'!E57&lt;&gt;"",$Y250&lt;&gt;""),'Taarten koppelen'!E57,"")</f>
        <v/>
      </c>
      <c r="M250" s="72" t="str">
        <f>IF(AND('Taarten koppelen'!F57&lt;&gt;"",$Y250&lt;&gt;""),'Taarten koppelen'!F57,"")</f>
        <v/>
      </c>
      <c r="N250" s="72" t="str">
        <f>IF($AE250&lt;&gt;"",VLOOKUP($AE250,Afleveradressen!$A$8:$P$57,11,FALSE),"")</f>
        <v/>
      </c>
      <c r="O250" s="101" t="str">
        <f>IF($AE250&lt;&gt;"",VLOOKUP($AE250,Afleveradressen!$A$8:$P$57,12,FALSE),"")</f>
        <v/>
      </c>
      <c r="P250" s="72" t="str">
        <f>IF(AND('Taarten koppelen'!G57&lt;&gt;"",$Y250&lt;&gt;""),'Taarten koppelen'!G57,"")</f>
        <v/>
      </c>
      <c r="Q250" s="17" t="str">
        <f t="shared" si="6"/>
        <v/>
      </c>
      <c r="R250" s="102" t="str">
        <f>IF($AE250&lt;&gt;"",VLOOKUP($AE250,Afleveradressen!$A$8:$P$57,8,FALSE),"")</f>
        <v/>
      </c>
      <c r="S250" s="105" t="str">
        <f>IF($AE250&lt;&gt;"",VLOOKUP($AE250,Afleveradressen!$A$8:$P$57,14,FALSE),"")</f>
        <v/>
      </c>
      <c r="T250" s="103" t="str">
        <f>IF(S250&lt;&gt;"",VLOOKUP($S250,stamgegevens!$B$5:$E$15,3,FALSE),"")</f>
        <v/>
      </c>
      <c r="U250" s="103" t="str">
        <f>IF(T250&lt;&gt;"",VLOOKUP($S250,stamgegevens!$B$5:$E$15,4,FALSE),"")</f>
        <v/>
      </c>
      <c r="V250" s="17"/>
      <c r="W250" s="17"/>
      <c r="X250" s="17" t="str">
        <f>IF(Y250="","",VLOOKUP(Y250,stamgegevens!$C$23:$H$52,6,FALSE))</f>
        <v/>
      </c>
      <c r="Y250" s="104" t="str">
        <f>IF('Taarten koppelen'!$N57&lt;&gt;"",'Taarten koppelen'!$N$4,"")</f>
        <v/>
      </c>
      <c r="Z250" s="17" t="str">
        <f>IF('Taarten koppelen'!N57&lt;&gt;"",'Taarten koppelen'!N57,"")</f>
        <v/>
      </c>
      <c r="AE250" s="1" t="str">
        <f t="shared" si="7"/>
        <v/>
      </c>
    </row>
    <row r="251" spans="4:31" x14ac:dyDescent="0.2">
      <c r="D251" s="100" t="str">
        <f>IF($AE251&lt;&gt;"",VLOOKUP($AE251,Afleveradressen!$A$8:$P$57,15,FALSE),"")</f>
        <v/>
      </c>
      <c r="E251" s="17"/>
      <c r="F251" s="17" t="str">
        <f>IF(AE251&lt;&gt;"",Bestelformulier!$F$44,"")</f>
        <v/>
      </c>
      <c r="G251" s="104"/>
      <c r="H251" s="100" t="str">
        <f>IF($AE251&lt;&gt;"",VLOOKUP($AE251,Afleveradressen!$A$8:$P$57,4,FALSE),"")</f>
        <v/>
      </c>
      <c r="I251" s="101" t="str">
        <f>IF($AE251&lt;&gt;"",VLOOKUP($AE251,Afleveradressen!$A$8:$P$57,5,FALSE),"")</f>
        <v/>
      </c>
      <c r="J251" s="101" t="str">
        <f>IF($AE251&lt;&gt;"",VLOOKUP($AE251,Afleveradressen!$A$8:$P$57,6,FALSE),"")</f>
        <v/>
      </c>
      <c r="K251" s="102" t="str">
        <f>IF($AE251&lt;&gt;"",VLOOKUP($AE251,Afleveradressen!$A$8:$P$57,7,FALSE),"")</f>
        <v/>
      </c>
      <c r="L251" s="72" t="str">
        <f>IF(AND('Taarten koppelen'!E58&lt;&gt;"",$Y251&lt;&gt;""),'Taarten koppelen'!E58,"")</f>
        <v/>
      </c>
      <c r="M251" s="72" t="str">
        <f>IF(AND('Taarten koppelen'!F58&lt;&gt;"",$Y251&lt;&gt;""),'Taarten koppelen'!F58,"")</f>
        <v/>
      </c>
      <c r="N251" s="72" t="str">
        <f>IF($AE251&lt;&gt;"",VLOOKUP($AE251,Afleveradressen!$A$8:$P$57,11,FALSE),"")</f>
        <v/>
      </c>
      <c r="O251" s="101" t="str">
        <f>IF($AE251&lt;&gt;"",VLOOKUP($AE251,Afleveradressen!$A$8:$P$57,12,FALSE),"")</f>
        <v/>
      </c>
      <c r="P251" s="72" t="str">
        <f>IF(AND('Taarten koppelen'!G58&lt;&gt;"",$Y251&lt;&gt;""),'Taarten koppelen'!G58,"")</f>
        <v/>
      </c>
      <c r="Q251" s="17" t="str">
        <f t="shared" si="6"/>
        <v/>
      </c>
      <c r="R251" s="102" t="str">
        <f>IF($AE251&lt;&gt;"",VLOOKUP($AE251,Afleveradressen!$A$8:$P$57,8,FALSE),"")</f>
        <v/>
      </c>
      <c r="S251" s="105" t="str">
        <f>IF($AE251&lt;&gt;"",VLOOKUP($AE251,Afleveradressen!$A$8:$P$57,14,FALSE),"")</f>
        <v/>
      </c>
      <c r="T251" s="103" t="str">
        <f>IF(S251&lt;&gt;"",VLOOKUP($S251,stamgegevens!$B$5:$E$15,3,FALSE),"")</f>
        <v/>
      </c>
      <c r="U251" s="103" t="str">
        <f>IF(T251&lt;&gt;"",VLOOKUP($S251,stamgegevens!$B$5:$E$15,4,FALSE),"")</f>
        <v/>
      </c>
      <c r="V251" s="17"/>
      <c r="W251" s="17"/>
      <c r="X251" s="17" t="str">
        <f>IF(Y251="","",VLOOKUP(Y251,stamgegevens!$C$23:$H$52,6,FALSE))</f>
        <v/>
      </c>
      <c r="Y251" s="104" t="str">
        <f>IF('Taarten koppelen'!$N58&lt;&gt;"",'Taarten koppelen'!$N$4,"")</f>
        <v/>
      </c>
      <c r="Z251" s="17" t="str">
        <f>IF('Taarten koppelen'!N58&lt;&gt;"",'Taarten koppelen'!N58,"")</f>
        <v/>
      </c>
      <c r="AE251" s="1" t="str">
        <f t="shared" si="7"/>
        <v/>
      </c>
    </row>
    <row r="252" spans="4:31" x14ac:dyDescent="0.2">
      <c r="D252" s="100" t="str">
        <f>IF($AE252&lt;&gt;"",VLOOKUP($AE252,Afleveradressen!$A$8:$P$57,15,FALSE),"")</f>
        <v/>
      </c>
      <c r="E252" s="17"/>
      <c r="F252" s="17" t="str">
        <f>IF(AE252&lt;&gt;"",Bestelformulier!$F$44,"")</f>
        <v/>
      </c>
      <c r="G252" s="104"/>
      <c r="H252" s="100" t="str">
        <f>IF($AE252&lt;&gt;"",VLOOKUP($AE252,Afleveradressen!$A$8:$P$57,4,FALSE),"")</f>
        <v/>
      </c>
      <c r="I252" s="101" t="str">
        <f>IF($AE252&lt;&gt;"",VLOOKUP($AE252,Afleveradressen!$A$8:$P$57,5,FALSE),"")</f>
        <v/>
      </c>
      <c r="J252" s="101" t="str">
        <f>IF($AE252&lt;&gt;"",VLOOKUP($AE252,Afleveradressen!$A$8:$P$57,6,FALSE),"")</f>
        <v/>
      </c>
      <c r="K252" s="102" t="str">
        <f>IF($AE252&lt;&gt;"",VLOOKUP($AE252,Afleveradressen!$A$8:$P$57,7,FALSE),"")</f>
        <v/>
      </c>
      <c r="L252" s="72" t="str">
        <f>IF(AND('Taarten koppelen'!E59&lt;&gt;"",$Y252&lt;&gt;""),'Taarten koppelen'!E59,"")</f>
        <v/>
      </c>
      <c r="M252" s="72" t="str">
        <f>IF(AND('Taarten koppelen'!F59&lt;&gt;"",$Y252&lt;&gt;""),'Taarten koppelen'!F59,"")</f>
        <v/>
      </c>
      <c r="N252" s="72" t="str">
        <f>IF($AE252&lt;&gt;"",VLOOKUP($AE252,Afleveradressen!$A$8:$P$57,11,FALSE),"")</f>
        <v/>
      </c>
      <c r="O252" s="101" t="str">
        <f>IF($AE252&lt;&gt;"",VLOOKUP($AE252,Afleveradressen!$A$8:$P$57,12,FALSE),"")</f>
        <v/>
      </c>
      <c r="P252" s="72" t="str">
        <f>IF(AND('Taarten koppelen'!G59&lt;&gt;"",$Y252&lt;&gt;""),'Taarten koppelen'!G59,"")</f>
        <v/>
      </c>
      <c r="Q252" s="17" t="str">
        <f t="shared" si="6"/>
        <v/>
      </c>
      <c r="R252" s="102" t="str">
        <f>IF($AE252&lt;&gt;"",VLOOKUP($AE252,Afleveradressen!$A$8:$P$57,8,FALSE),"")</f>
        <v/>
      </c>
      <c r="S252" s="105" t="str">
        <f>IF($AE252&lt;&gt;"",VLOOKUP($AE252,Afleveradressen!$A$8:$P$57,14,FALSE),"")</f>
        <v/>
      </c>
      <c r="T252" s="103" t="str">
        <f>IF(S252&lt;&gt;"",VLOOKUP($S252,stamgegevens!$B$5:$E$15,3,FALSE),"")</f>
        <v/>
      </c>
      <c r="U252" s="103" t="str">
        <f>IF(T252&lt;&gt;"",VLOOKUP($S252,stamgegevens!$B$5:$E$15,4,FALSE),"")</f>
        <v/>
      </c>
      <c r="V252" s="17"/>
      <c r="W252" s="17"/>
      <c r="X252" s="17" t="str">
        <f>IF(Y252="","",VLOOKUP(Y252,stamgegevens!$C$23:$H$52,6,FALSE))</f>
        <v/>
      </c>
      <c r="Y252" s="104" t="str">
        <f>IF('Taarten koppelen'!$N59&lt;&gt;"",'Taarten koppelen'!$N$4,"")</f>
        <v/>
      </c>
      <c r="Z252" s="17" t="str">
        <f>IF('Taarten koppelen'!N59&lt;&gt;"",'Taarten koppelen'!N59,"")</f>
        <v/>
      </c>
      <c r="AE252" s="1" t="str">
        <f t="shared" si="7"/>
        <v/>
      </c>
    </row>
    <row r="253" spans="4:31" x14ac:dyDescent="0.2">
      <c r="D253" s="100" t="str">
        <f>IF($AE253&lt;&gt;"",VLOOKUP($AE253,Afleveradressen!$A$8:$P$57,15,FALSE),"")</f>
        <v/>
      </c>
      <c r="E253" s="17"/>
      <c r="F253" s="17" t="str">
        <f>IF(AE253&lt;&gt;"",Bestelformulier!$F$44,"")</f>
        <v/>
      </c>
      <c r="G253" s="104"/>
      <c r="H253" s="100" t="str">
        <f>IF($AE253&lt;&gt;"",VLOOKUP($AE253,Afleveradressen!$A$8:$P$57,4,FALSE),"")</f>
        <v/>
      </c>
      <c r="I253" s="101" t="str">
        <f>IF($AE253&lt;&gt;"",VLOOKUP($AE253,Afleveradressen!$A$8:$P$57,5,FALSE),"")</f>
        <v/>
      </c>
      <c r="J253" s="101" t="str">
        <f>IF($AE253&lt;&gt;"",VLOOKUP($AE253,Afleveradressen!$A$8:$P$57,6,FALSE),"")</f>
        <v/>
      </c>
      <c r="K253" s="102" t="str">
        <f>IF($AE253&lt;&gt;"",VLOOKUP($AE253,Afleveradressen!$A$8:$P$57,7,FALSE),"")</f>
        <v/>
      </c>
      <c r="L253" s="72" t="str">
        <f>IF(AND('Taarten koppelen'!E60&lt;&gt;"",$Y253&lt;&gt;""),'Taarten koppelen'!E60,"")</f>
        <v/>
      </c>
      <c r="M253" s="72" t="str">
        <f>IF(AND('Taarten koppelen'!F60&lt;&gt;"",$Y253&lt;&gt;""),'Taarten koppelen'!F60,"")</f>
        <v/>
      </c>
      <c r="N253" s="72" t="str">
        <f>IF($AE253&lt;&gt;"",VLOOKUP($AE253,Afleveradressen!$A$8:$P$57,11,FALSE),"")</f>
        <v/>
      </c>
      <c r="O253" s="101" t="str">
        <f>IF($AE253&lt;&gt;"",VLOOKUP($AE253,Afleveradressen!$A$8:$P$57,12,FALSE),"")</f>
        <v/>
      </c>
      <c r="P253" s="72" t="str">
        <f>IF(AND('Taarten koppelen'!G60&lt;&gt;"",$Y253&lt;&gt;""),'Taarten koppelen'!G60,"")</f>
        <v/>
      </c>
      <c r="Q253" s="17" t="str">
        <f t="shared" si="6"/>
        <v/>
      </c>
      <c r="R253" s="102" t="str">
        <f>IF($AE253&lt;&gt;"",VLOOKUP($AE253,Afleveradressen!$A$8:$P$57,8,FALSE),"")</f>
        <v/>
      </c>
      <c r="S253" s="105" t="str">
        <f>IF($AE253&lt;&gt;"",VLOOKUP($AE253,Afleveradressen!$A$8:$P$57,14,FALSE),"")</f>
        <v/>
      </c>
      <c r="T253" s="103" t="str">
        <f>IF(S253&lt;&gt;"",VLOOKUP($S253,stamgegevens!$B$5:$E$15,3,FALSE),"")</f>
        <v/>
      </c>
      <c r="U253" s="103" t="str">
        <f>IF(T253&lt;&gt;"",VLOOKUP($S253,stamgegevens!$B$5:$E$15,4,FALSE),"")</f>
        <v/>
      </c>
      <c r="V253" s="17"/>
      <c r="W253" s="17"/>
      <c r="X253" s="17" t="str">
        <f>IF(Y253="","",VLOOKUP(Y253,stamgegevens!$C$23:$H$52,6,FALSE))</f>
        <v/>
      </c>
      <c r="Y253" s="104" t="str">
        <f>IF('Taarten koppelen'!$N60&lt;&gt;"",'Taarten koppelen'!$N$4,"")</f>
        <v/>
      </c>
      <c r="Z253" s="17" t="str">
        <f>IF('Taarten koppelen'!N60&lt;&gt;"",'Taarten koppelen'!N60,"")</f>
        <v/>
      </c>
      <c r="AE253" s="1" t="str">
        <f t="shared" si="7"/>
        <v/>
      </c>
    </row>
    <row r="254" spans="4:31" x14ac:dyDescent="0.2">
      <c r="D254" s="100" t="str">
        <f>IF($AE254&lt;&gt;"",VLOOKUP($AE254,Afleveradressen!$A$8:$P$57,15,FALSE),"")</f>
        <v/>
      </c>
      <c r="E254" s="17"/>
      <c r="F254" s="17" t="str">
        <f>IF(AE254&lt;&gt;"",Bestelformulier!$F$44,"")</f>
        <v/>
      </c>
      <c r="G254" s="104"/>
      <c r="H254" s="100" t="str">
        <f>IF($AE254&lt;&gt;"",VLOOKUP($AE254,Afleveradressen!$A$8:$P$57,4,FALSE),"")</f>
        <v/>
      </c>
      <c r="I254" s="101" t="str">
        <f>IF($AE254&lt;&gt;"",VLOOKUP($AE254,Afleveradressen!$A$8:$P$57,5,FALSE),"")</f>
        <v/>
      </c>
      <c r="J254" s="101" t="str">
        <f>IF($AE254&lt;&gt;"",VLOOKUP($AE254,Afleveradressen!$A$8:$P$57,6,FALSE),"")</f>
        <v/>
      </c>
      <c r="K254" s="102" t="str">
        <f>IF($AE254&lt;&gt;"",VLOOKUP($AE254,Afleveradressen!$A$8:$P$57,7,FALSE),"")</f>
        <v/>
      </c>
      <c r="L254" s="72" t="str">
        <f>IF(AND('Taarten koppelen'!E61&lt;&gt;"",$Y254&lt;&gt;""),'Taarten koppelen'!E61,"")</f>
        <v/>
      </c>
      <c r="M254" s="72" t="str">
        <f>IF(AND('Taarten koppelen'!F61&lt;&gt;"",$Y254&lt;&gt;""),'Taarten koppelen'!F61,"")</f>
        <v/>
      </c>
      <c r="N254" s="72" t="str">
        <f>IF($AE254&lt;&gt;"",VLOOKUP($AE254,Afleveradressen!$A$8:$P$57,11,FALSE),"")</f>
        <v/>
      </c>
      <c r="O254" s="101" t="str">
        <f>IF($AE254&lt;&gt;"",VLOOKUP($AE254,Afleveradressen!$A$8:$P$57,12,FALSE),"")</f>
        <v/>
      </c>
      <c r="P254" s="72" t="str">
        <f>IF(AND('Taarten koppelen'!G61&lt;&gt;"",$Y254&lt;&gt;""),'Taarten koppelen'!G61,"")</f>
        <v/>
      </c>
      <c r="Q254" s="17" t="str">
        <f t="shared" si="6"/>
        <v/>
      </c>
      <c r="R254" s="102" t="str">
        <f>IF($AE254&lt;&gt;"",VLOOKUP($AE254,Afleveradressen!$A$8:$P$57,8,FALSE),"")</f>
        <v/>
      </c>
      <c r="S254" s="105" t="str">
        <f>IF($AE254&lt;&gt;"",VLOOKUP($AE254,Afleveradressen!$A$8:$P$57,14,FALSE),"")</f>
        <v/>
      </c>
      <c r="T254" s="103" t="str">
        <f>IF(S254&lt;&gt;"",VLOOKUP($S254,stamgegevens!$B$5:$E$15,3,FALSE),"")</f>
        <v/>
      </c>
      <c r="U254" s="103" t="str">
        <f>IF(T254&lt;&gt;"",VLOOKUP($S254,stamgegevens!$B$5:$E$15,4,FALSE),"")</f>
        <v/>
      </c>
      <c r="V254" s="17"/>
      <c r="W254" s="17"/>
      <c r="X254" s="17" t="str">
        <f>IF(Y254="","",VLOOKUP(Y254,stamgegevens!$C$23:$H$52,6,FALSE))</f>
        <v/>
      </c>
      <c r="Y254" s="104" t="str">
        <f>IF('Taarten koppelen'!$N61&lt;&gt;"",'Taarten koppelen'!$N$4,"")</f>
        <v/>
      </c>
      <c r="Z254" s="17" t="str">
        <f>IF('Taarten koppelen'!N61&lt;&gt;"",'Taarten koppelen'!N61,"")</f>
        <v/>
      </c>
      <c r="AE254" s="1" t="str">
        <f t="shared" si="7"/>
        <v/>
      </c>
    </row>
    <row r="255" spans="4:31" x14ac:dyDescent="0.2">
      <c r="D255" s="100" t="str">
        <f>IF($AE255&lt;&gt;"",VLOOKUP($AE255,Afleveradressen!$A$8:$P$57,15,FALSE),"")</f>
        <v/>
      </c>
      <c r="E255" s="17"/>
      <c r="F255" s="17" t="str">
        <f>IF(AE255&lt;&gt;"",Bestelformulier!$F$44,"")</f>
        <v/>
      </c>
      <c r="G255" s="104"/>
      <c r="H255" s="100" t="str">
        <f>IF($AE255&lt;&gt;"",VLOOKUP($AE255,Afleveradressen!$A$8:$P$57,4,FALSE),"")</f>
        <v/>
      </c>
      <c r="I255" s="101" t="str">
        <f>IF($AE255&lt;&gt;"",VLOOKUP($AE255,Afleveradressen!$A$8:$P$57,5,FALSE),"")</f>
        <v/>
      </c>
      <c r="J255" s="101" t="str">
        <f>IF($AE255&lt;&gt;"",VLOOKUP($AE255,Afleveradressen!$A$8:$P$57,6,FALSE),"")</f>
        <v/>
      </c>
      <c r="K255" s="102" t="str">
        <f>IF($AE255&lt;&gt;"",VLOOKUP($AE255,Afleveradressen!$A$8:$P$57,7,FALSE),"")</f>
        <v/>
      </c>
      <c r="L255" s="72" t="str">
        <f>IF(AND('Taarten koppelen'!E62&lt;&gt;"",$Y255&lt;&gt;""),'Taarten koppelen'!E62,"")</f>
        <v/>
      </c>
      <c r="M255" s="72" t="str">
        <f>IF(AND('Taarten koppelen'!F62&lt;&gt;"",$Y255&lt;&gt;""),'Taarten koppelen'!F62,"")</f>
        <v/>
      </c>
      <c r="N255" s="72" t="str">
        <f>IF($AE255&lt;&gt;"",VLOOKUP($AE255,Afleveradressen!$A$8:$P$57,11,FALSE),"")</f>
        <v/>
      </c>
      <c r="O255" s="101" t="str">
        <f>IF($AE255&lt;&gt;"",VLOOKUP($AE255,Afleveradressen!$A$8:$P$57,12,FALSE),"")</f>
        <v/>
      </c>
      <c r="P255" s="72" t="str">
        <f>IF(AND('Taarten koppelen'!G62&lt;&gt;"",$Y255&lt;&gt;""),'Taarten koppelen'!G62,"")</f>
        <v/>
      </c>
      <c r="Q255" s="17" t="str">
        <f t="shared" si="6"/>
        <v/>
      </c>
      <c r="R255" s="102" t="str">
        <f>IF($AE255&lt;&gt;"",VLOOKUP($AE255,Afleveradressen!$A$8:$P$57,8,FALSE),"")</f>
        <v/>
      </c>
      <c r="S255" s="105" t="str">
        <f>IF($AE255&lt;&gt;"",VLOOKUP($AE255,Afleveradressen!$A$8:$P$57,14,FALSE),"")</f>
        <v/>
      </c>
      <c r="T255" s="103" t="str">
        <f>IF(S255&lt;&gt;"",VLOOKUP($S255,stamgegevens!$B$5:$E$15,3,FALSE),"")</f>
        <v/>
      </c>
      <c r="U255" s="103" t="str">
        <f>IF(T255&lt;&gt;"",VLOOKUP($S255,stamgegevens!$B$5:$E$15,4,FALSE),"")</f>
        <v/>
      </c>
      <c r="V255" s="17"/>
      <c r="W255" s="17"/>
      <c r="X255" s="17" t="str">
        <f>IF(Y255="","",VLOOKUP(Y255,stamgegevens!$C$23:$H$52,6,FALSE))</f>
        <v/>
      </c>
      <c r="Y255" s="104" t="str">
        <f>IF('Taarten koppelen'!$N62&lt;&gt;"",'Taarten koppelen'!$N$4,"")</f>
        <v/>
      </c>
      <c r="Z255" s="17" t="str">
        <f>IF('Taarten koppelen'!N62&lt;&gt;"",'Taarten koppelen'!N62,"")</f>
        <v/>
      </c>
      <c r="AE255" s="1" t="str">
        <f t="shared" si="7"/>
        <v/>
      </c>
    </row>
    <row r="256" spans="4:31" x14ac:dyDescent="0.2">
      <c r="D256" s="100" t="str">
        <f>IF($AE256&lt;&gt;"",VLOOKUP($AE256,Afleveradressen!$A$8:$P$57,15,FALSE),"")</f>
        <v/>
      </c>
      <c r="E256" s="17"/>
      <c r="F256" s="17" t="str">
        <f>IF(AE256&lt;&gt;"",Bestelformulier!$F$44,"")</f>
        <v/>
      </c>
      <c r="G256" s="104"/>
      <c r="H256" s="100" t="str">
        <f>IF($AE256&lt;&gt;"",VLOOKUP($AE256,Afleveradressen!$A$8:$P$57,4,FALSE),"")</f>
        <v/>
      </c>
      <c r="I256" s="101" t="str">
        <f>IF($AE256&lt;&gt;"",VLOOKUP($AE256,Afleveradressen!$A$8:$P$57,5,FALSE),"")</f>
        <v/>
      </c>
      <c r="J256" s="101" t="str">
        <f>IF($AE256&lt;&gt;"",VLOOKUP($AE256,Afleveradressen!$A$8:$P$57,6,FALSE),"")</f>
        <v/>
      </c>
      <c r="K256" s="102" t="str">
        <f>IF($AE256&lt;&gt;"",VLOOKUP($AE256,Afleveradressen!$A$8:$P$57,7,FALSE),"")</f>
        <v/>
      </c>
      <c r="L256" s="72" t="str">
        <f>IF(AND('Taarten koppelen'!E63&lt;&gt;"",$Y256&lt;&gt;""),'Taarten koppelen'!E63,"")</f>
        <v/>
      </c>
      <c r="M256" s="72" t="str">
        <f>IF(AND('Taarten koppelen'!F63&lt;&gt;"",$Y256&lt;&gt;""),'Taarten koppelen'!F63,"")</f>
        <v/>
      </c>
      <c r="N256" s="72" t="str">
        <f>IF($AE256&lt;&gt;"",VLOOKUP($AE256,Afleveradressen!$A$8:$P$57,11,FALSE),"")</f>
        <v/>
      </c>
      <c r="O256" s="101" t="str">
        <f>IF($AE256&lt;&gt;"",VLOOKUP($AE256,Afleveradressen!$A$8:$P$57,12,FALSE),"")</f>
        <v/>
      </c>
      <c r="P256" s="72" t="str">
        <f>IF(AND('Taarten koppelen'!G63&lt;&gt;"",$Y256&lt;&gt;""),'Taarten koppelen'!G63,"")</f>
        <v/>
      </c>
      <c r="Q256" s="17" t="str">
        <f t="shared" si="6"/>
        <v/>
      </c>
      <c r="R256" s="102" t="str">
        <f>IF($AE256&lt;&gt;"",VLOOKUP($AE256,Afleveradressen!$A$8:$P$57,8,FALSE),"")</f>
        <v/>
      </c>
      <c r="S256" s="105" t="str">
        <f>IF($AE256&lt;&gt;"",VLOOKUP($AE256,Afleveradressen!$A$8:$P$57,14,FALSE),"")</f>
        <v/>
      </c>
      <c r="T256" s="103" t="str">
        <f>IF(S256&lt;&gt;"",VLOOKUP($S256,stamgegevens!$B$5:$E$15,3,FALSE),"")</f>
        <v/>
      </c>
      <c r="U256" s="103" t="str">
        <f>IF(T256&lt;&gt;"",VLOOKUP($S256,stamgegevens!$B$5:$E$15,4,FALSE),"")</f>
        <v/>
      </c>
      <c r="V256" s="17"/>
      <c r="W256" s="17"/>
      <c r="X256" s="17" t="str">
        <f>IF(Y256="","",VLOOKUP(Y256,stamgegevens!$C$23:$H$52,6,FALSE))</f>
        <v/>
      </c>
      <c r="Y256" s="104" t="str">
        <f>IF('Taarten koppelen'!$N63&lt;&gt;"",'Taarten koppelen'!$N$4,"")</f>
        <v/>
      </c>
      <c r="Z256" s="17" t="str">
        <f>IF('Taarten koppelen'!N63&lt;&gt;"",'Taarten koppelen'!N63,"")</f>
        <v/>
      </c>
      <c r="AE256" s="1" t="str">
        <f t="shared" si="7"/>
        <v/>
      </c>
    </row>
    <row r="257" spans="4:31" x14ac:dyDescent="0.2">
      <c r="D257" s="100" t="str">
        <f>IF($AE257&lt;&gt;"",VLOOKUP($AE257,Afleveradressen!$A$8:$P$57,15,FALSE),"")</f>
        <v/>
      </c>
      <c r="E257" s="17"/>
      <c r="F257" s="17" t="str">
        <f>IF(AE257&lt;&gt;"",Bestelformulier!$F$44,"")</f>
        <v/>
      </c>
      <c r="G257" s="104"/>
      <c r="H257" s="100" t="str">
        <f>IF($AE257&lt;&gt;"",VLOOKUP($AE257,Afleveradressen!$A$8:$P$57,4,FALSE),"")</f>
        <v/>
      </c>
      <c r="I257" s="101" t="str">
        <f>IF($AE257&lt;&gt;"",VLOOKUP($AE257,Afleveradressen!$A$8:$P$57,5,FALSE),"")</f>
        <v/>
      </c>
      <c r="J257" s="101" t="str">
        <f>IF($AE257&lt;&gt;"",VLOOKUP($AE257,Afleveradressen!$A$8:$P$57,6,FALSE),"")</f>
        <v/>
      </c>
      <c r="K257" s="102" t="str">
        <f>IF($AE257&lt;&gt;"",VLOOKUP($AE257,Afleveradressen!$A$8:$P$57,7,FALSE),"")</f>
        <v/>
      </c>
      <c r="L257" s="72" t="str">
        <f>IF(AND('Taarten koppelen'!E14&lt;&gt;"",$Y257&lt;&gt;""),'Taarten koppelen'!E14,"")</f>
        <v/>
      </c>
      <c r="M257" s="72" t="str">
        <f>IF(AND('Taarten koppelen'!F14&lt;&gt;"",$Y257&lt;&gt;""),'Taarten koppelen'!F14,"")</f>
        <v/>
      </c>
      <c r="N257" s="72" t="str">
        <f>IF($AE257&lt;&gt;"",VLOOKUP($AE257,Afleveradressen!$A$8:$P$57,11,FALSE),"")</f>
        <v/>
      </c>
      <c r="O257" s="101" t="str">
        <f>IF($AE257&lt;&gt;"",VLOOKUP($AE257,Afleveradressen!$A$8:$P$57,12,FALSE),"")</f>
        <v/>
      </c>
      <c r="P257" s="72" t="str">
        <f>IF(AND('Taarten koppelen'!G14&lt;&gt;"",$Y257&lt;&gt;""),'Taarten koppelen'!G14,"")</f>
        <v/>
      </c>
      <c r="Q257" s="17" t="str">
        <f t="shared" si="6"/>
        <v/>
      </c>
      <c r="R257" s="102" t="str">
        <f>IF($AE257&lt;&gt;"",VLOOKUP($AE257,Afleveradressen!$A$8:$P$57,8,FALSE),"")</f>
        <v/>
      </c>
      <c r="S257" s="105" t="str">
        <f>IF($AE257&lt;&gt;"",VLOOKUP($AE257,Afleveradressen!$A$8:$P$57,14,FALSE),"")</f>
        <v/>
      </c>
      <c r="T257" s="103" t="str">
        <f>IF(S257&lt;&gt;"",VLOOKUP($S257,stamgegevens!$B$5:$E$15,3,FALSE),"")</f>
        <v/>
      </c>
      <c r="U257" s="103" t="str">
        <f>IF(T257&lt;&gt;"",VLOOKUP($S257,stamgegevens!$B$5:$E$15,4,FALSE),"")</f>
        <v/>
      </c>
      <c r="V257" s="17"/>
      <c r="W257" s="17"/>
      <c r="X257" s="17" t="str">
        <f>IF(Y257="","",VLOOKUP(Y257,stamgegevens!$C$23:$H$52,6,FALSE))</f>
        <v/>
      </c>
      <c r="Y257" s="104" t="str">
        <f>IF('Taarten koppelen'!$O14&lt;&gt;0,'Taarten koppelen'!$O$4,"")</f>
        <v/>
      </c>
      <c r="Z257" s="17" t="str">
        <f>IF('Taarten koppelen'!O14&lt;&gt;0,'Taarten koppelen'!O14,"")</f>
        <v/>
      </c>
      <c r="AE257" s="1" t="str">
        <f t="shared" si="7"/>
        <v/>
      </c>
    </row>
    <row r="258" spans="4:31" x14ac:dyDescent="0.2">
      <c r="D258" s="100" t="str">
        <f>IF($AE258&lt;&gt;"",VLOOKUP($AE258,Afleveradressen!$A$8:$P$57,15,FALSE),"")</f>
        <v/>
      </c>
      <c r="E258" s="17"/>
      <c r="F258" s="17" t="str">
        <f>IF(AE258&lt;&gt;"",Bestelformulier!$F$44,"")</f>
        <v/>
      </c>
      <c r="G258" s="104"/>
      <c r="H258" s="100" t="str">
        <f>IF($AE258&lt;&gt;"",VLOOKUP($AE258,Afleveradressen!$A$8:$P$57,4,FALSE),"")</f>
        <v/>
      </c>
      <c r="I258" s="101" t="str">
        <f>IF($AE258&lt;&gt;"",VLOOKUP($AE258,Afleveradressen!$A$8:$P$57,5,FALSE),"")</f>
        <v/>
      </c>
      <c r="J258" s="101" t="str">
        <f>IF($AE258&lt;&gt;"",VLOOKUP($AE258,Afleveradressen!$A$8:$P$57,6,FALSE),"")</f>
        <v/>
      </c>
      <c r="K258" s="102" t="str">
        <f>IF($AE258&lt;&gt;"",VLOOKUP($AE258,Afleveradressen!$A$8:$P$57,7,FALSE),"")</f>
        <v/>
      </c>
      <c r="L258" s="72" t="str">
        <f>IF(AND('Taarten koppelen'!E15&lt;&gt;"",$Y258&lt;&gt;""),'Taarten koppelen'!E15,"")</f>
        <v/>
      </c>
      <c r="M258" s="72" t="str">
        <f>IF(AND('Taarten koppelen'!F15&lt;&gt;"",$Y258&lt;&gt;""),'Taarten koppelen'!F15,"")</f>
        <v/>
      </c>
      <c r="N258" s="72" t="str">
        <f>IF($AE258&lt;&gt;"",VLOOKUP($AE258,Afleveradressen!$A$8:$P$57,11,FALSE),"")</f>
        <v/>
      </c>
      <c r="O258" s="101" t="str">
        <f>IF($AE258&lt;&gt;"",VLOOKUP($AE258,Afleveradressen!$A$8:$P$57,12,FALSE),"")</f>
        <v/>
      </c>
      <c r="P258" s="72" t="str">
        <f>IF(AND('Taarten koppelen'!G15&lt;&gt;"",$Y258&lt;&gt;""),'Taarten koppelen'!G15,"")</f>
        <v/>
      </c>
      <c r="Q258" s="17" t="str">
        <f t="shared" si="6"/>
        <v/>
      </c>
      <c r="R258" s="102" t="str">
        <f>IF($AE258&lt;&gt;"",VLOOKUP($AE258,Afleveradressen!$A$8:$P$57,8,FALSE),"")</f>
        <v/>
      </c>
      <c r="S258" s="105" t="str">
        <f>IF($AE258&lt;&gt;"",VLOOKUP($AE258,Afleveradressen!$A$8:$P$57,14,FALSE),"")</f>
        <v/>
      </c>
      <c r="T258" s="103" t="str">
        <f>IF(S258&lt;&gt;"",VLOOKUP($S258,stamgegevens!$B$5:$E$15,3,FALSE),"")</f>
        <v/>
      </c>
      <c r="U258" s="103" t="str">
        <f>IF(T258&lt;&gt;"",VLOOKUP($S258,stamgegevens!$B$5:$E$15,4,FALSE),"")</f>
        <v/>
      </c>
      <c r="V258" s="17"/>
      <c r="W258" s="17"/>
      <c r="X258" s="17" t="str">
        <f>IF(Y258="","",VLOOKUP(Y258,stamgegevens!$C$23:$H$52,6,FALSE))</f>
        <v/>
      </c>
      <c r="Y258" s="104" t="str">
        <f>IF('Taarten koppelen'!$O15&lt;&gt;"",'Taarten koppelen'!$O$4,"")</f>
        <v/>
      </c>
      <c r="Z258" s="17" t="str">
        <f>IF('Taarten koppelen'!O15&lt;&gt;"",'Taarten koppelen'!O15,"")</f>
        <v/>
      </c>
      <c r="AE258" s="1" t="str">
        <f t="shared" si="7"/>
        <v/>
      </c>
    </row>
    <row r="259" spans="4:31" x14ac:dyDescent="0.2">
      <c r="D259" s="100" t="str">
        <f>IF($AE259&lt;&gt;"",VLOOKUP($AE259,Afleveradressen!$A$8:$P$57,15,FALSE),"")</f>
        <v/>
      </c>
      <c r="E259" s="17"/>
      <c r="F259" s="17" t="str">
        <f>IF(AE259&lt;&gt;"",Bestelformulier!$F$44,"")</f>
        <v/>
      </c>
      <c r="G259" s="104"/>
      <c r="H259" s="100" t="str">
        <f>IF($AE259&lt;&gt;"",VLOOKUP($AE259,Afleveradressen!$A$8:$P$57,4,FALSE),"")</f>
        <v/>
      </c>
      <c r="I259" s="101" t="str">
        <f>IF($AE259&lt;&gt;"",VLOOKUP($AE259,Afleveradressen!$A$8:$P$57,5,FALSE),"")</f>
        <v/>
      </c>
      <c r="J259" s="101" t="str">
        <f>IF($AE259&lt;&gt;"",VLOOKUP($AE259,Afleveradressen!$A$8:$P$57,6,FALSE),"")</f>
        <v/>
      </c>
      <c r="K259" s="102" t="str">
        <f>IF($AE259&lt;&gt;"",VLOOKUP($AE259,Afleveradressen!$A$8:$P$57,7,FALSE),"")</f>
        <v/>
      </c>
      <c r="L259" s="72" t="str">
        <f>IF(AND('Taarten koppelen'!E16&lt;&gt;"",$Y259&lt;&gt;""),'Taarten koppelen'!E16,"")</f>
        <v/>
      </c>
      <c r="M259" s="72" t="str">
        <f>IF(AND('Taarten koppelen'!F16&lt;&gt;"",$Y259&lt;&gt;""),'Taarten koppelen'!F16,"")</f>
        <v/>
      </c>
      <c r="N259" s="72" t="str">
        <f>IF($AE259&lt;&gt;"",VLOOKUP($AE259,Afleveradressen!$A$8:$P$57,11,FALSE),"")</f>
        <v/>
      </c>
      <c r="O259" s="101" t="str">
        <f>IF($AE259&lt;&gt;"",VLOOKUP($AE259,Afleveradressen!$A$8:$P$57,12,FALSE),"")</f>
        <v/>
      </c>
      <c r="P259" s="72" t="str">
        <f>IF(AND('Taarten koppelen'!G16&lt;&gt;"",$Y259&lt;&gt;""),'Taarten koppelen'!G16,"")</f>
        <v/>
      </c>
      <c r="Q259" s="17" t="str">
        <f t="shared" si="6"/>
        <v/>
      </c>
      <c r="R259" s="102" t="str">
        <f>IF($AE259&lt;&gt;"",VLOOKUP($AE259,Afleveradressen!$A$8:$P$57,8,FALSE),"")</f>
        <v/>
      </c>
      <c r="S259" s="105" t="str">
        <f>IF($AE259&lt;&gt;"",VLOOKUP($AE259,Afleveradressen!$A$8:$P$57,14,FALSE),"")</f>
        <v/>
      </c>
      <c r="T259" s="103" t="str">
        <f>IF(S259&lt;&gt;"",VLOOKUP($S259,stamgegevens!$B$5:$E$15,3,FALSE),"")</f>
        <v/>
      </c>
      <c r="U259" s="103" t="str">
        <f>IF(T259&lt;&gt;"",VLOOKUP($S259,stamgegevens!$B$5:$E$15,4,FALSE),"")</f>
        <v/>
      </c>
      <c r="V259" s="17"/>
      <c r="W259" s="17"/>
      <c r="X259" s="17" t="str">
        <f>IF(Y259="","",VLOOKUP(Y259,stamgegevens!$C$23:$H$52,6,FALSE))</f>
        <v/>
      </c>
      <c r="Y259" s="104" t="str">
        <f>IF('Taarten koppelen'!$O16&lt;&gt;"",'Taarten koppelen'!$O$4,"")</f>
        <v/>
      </c>
      <c r="Z259" s="17" t="str">
        <f>IF('Taarten koppelen'!O16&lt;&gt;"",'Taarten koppelen'!O16,"")</f>
        <v/>
      </c>
      <c r="AE259" s="1" t="str">
        <f t="shared" si="7"/>
        <v/>
      </c>
    </row>
    <row r="260" spans="4:31" x14ac:dyDescent="0.2">
      <c r="D260" s="100" t="str">
        <f>IF($AE260&lt;&gt;"",VLOOKUP($AE260,Afleveradressen!$A$8:$P$57,15,FALSE),"")</f>
        <v/>
      </c>
      <c r="E260" s="17"/>
      <c r="F260" s="17" t="str">
        <f>IF(AE260&lt;&gt;"",Bestelformulier!$F$44,"")</f>
        <v/>
      </c>
      <c r="G260" s="104"/>
      <c r="H260" s="100" t="str">
        <f>IF($AE260&lt;&gt;"",VLOOKUP($AE260,Afleveradressen!$A$8:$P$57,4,FALSE),"")</f>
        <v/>
      </c>
      <c r="I260" s="101" t="str">
        <f>IF($AE260&lt;&gt;"",VLOOKUP($AE260,Afleveradressen!$A$8:$P$57,5,FALSE),"")</f>
        <v/>
      </c>
      <c r="J260" s="101" t="str">
        <f>IF($AE260&lt;&gt;"",VLOOKUP($AE260,Afleveradressen!$A$8:$P$57,6,FALSE),"")</f>
        <v/>
      </c>
      <c r="K260" s="102" t="str">
        <f>IF($AE260&lt;&gt;"",VLOOKUP($AE260,Afleveradressen!$A$8:$P$57,7,FALSE),"")</f>
        <v/>
      </c>
      <c r="L260" s="72" t="str">
        <f>IF(AND('Taarten koppelen'!E17&lt;&gt;"",$Y260&lt;&gt;""),'Taarten koppelen'!E17,"")</f>
        <v/>
      </c>
      <c r="M260" s="72" t="str">
        <f>IF(AND('Taarten koppelen'!F17&lt;&gt;"",$Y260&lt;&gt;""),'Taarten koppelen'!F17,"")</f>
        <v/>
      </c>
      <c r="N260" s="72" t="str">
        <f>IF($AE260&lt;&gt;"",VLOOKUP($AE260,Afleveradressen!$A$8:$P$57,11,FALSE),"")</f>
        <v/>
      </c>
      <c r="O260" s="101" t="str">
        <f>IF($AE260&lt;&gt;"",VLOOKUP($AE260,Afleveradressen!$A$8:$P$57,12,FALSE),"")</f>
        <v/>
      </c>
      <c r="P260" s="72" t="str">
        <f>IF(AND('Taarten koppelen'!G17&lt;&gt;"",$Y260&lt;&gt;""),'Taarten koppelen'!G17,"")</f>
        <v/>
      </c>
      <c r="Q260" s="17" t="str">
        <f t="shared" si="6"/>
        <v/>
      </c>
      <c r="R260" s="102" t="str">
        <f>IF($AE260&lt;&gt;"",VLOOKUP($AE260,Afleveradressen!$A$8:$P$57,8,FALSE),"")</f>
        <v/>
      </c>
      <c r="S260" s="105" t="str">
        <f>IF($AE260&lt;&gt;"",VLOOKUP($AE260,Afleveradressen!$A$8:$P$57,14,FALSE),"")</f>
        <v/>
      </c>
      <c r="T260" s="103" t="str">
        <f>IF(S260&lt;&gt;"",VLOOKUP($S260,stamgegevens!$B$5:$E$15,3,FALSE),"")</f>
        <v/>
      </c>
      <c r="U260" s="103" t="str">
        <f>IF(T260&lt;&gt;"",VLOOKUP($S260,stamgegevens!$B$5:$E$15,4,FALSE),"")</f>
        <v/>
      </c>
      <c r="V260" s="17"/>
      <c r="W260" s="17"/>
      <c r="X260" s="17" t="str">
        <f>IF(Y260="","",VLOOKUP(Y260,stamgegevens!$C$23:$H$52,6,FALSE))</f>
        <v/>
      </c>
      <c r="Y260" s="104" t="str">
        <f>IF('Taarten koppelen'!$O17&lt;&gt;"",'Taarten koppelen'!$O$4,"")</f>
        <v/>
      </c>
      <c r="Z260" s="17" t="str">
        <f>IF('Taarten koppelen'!O17&lt;&gt;"",'Taarten koppelen'!O17,"")</f>
        <v/>
      </c>
      <c r="AE260" s="1" t="str">
        <f t="shared" si="7"/>
        <v/>
      </c>
    </row>
    <row r="261" spans="4:31" x14ac:dyDescent="0.2">
      <c r="D261" s="100" t="str">
        <f>IF($AE261&lt;&gt;"",VLOOKUP($AE261,Afleveradressen!$A$8:$P$57,15,FALSE),"")</f>
        <v/>
      </c>
      <c r="E261" s="17"/>
      <c r="F261" s="17" t="str">
        <f>IF(AE261&lt;&gt;"",Bestelformulier!$F$44,"")</f>
        <v/>
      </c>
      <c r="G261" s="104"/>
      <c r="H261" s="100" t="str">
        <f>IF($AE261&lt;&gt;"",VLOOKUP($AE261,Afleveradressen!$A$8:$P$57,4,FALSE),"")</f>
        <v/>
      </c>
      <c r="I261" s="101" t="str">
        <f>IF($AE261&lt;&gt;"",VLOOKUP($AE261,Afleveradressen!$A$8:$P$57,5,FALSE),"")</f>
        <v/>
      </c>
      <c r="J261" s="101" t="str">
        <f>IF($AE261&lt;&gt;"",VLOOKUP($AE261,Afleveradressen!$A$8:$P$57,6,FALSE),"")</f>
        <v/>
      </c>
      <c r="K261" s="102" t="str">
        <f>IF($AE261&lt;&gt;"",VLOOKUP($AE261,Afleveradressen!$A$8:$P$57,7,FALSE),"")</f>
        <v/>
      </c>
      <c r="L261" s="72" t="str">
        <f>IF(AND('Taarten koppelen'!E18&lt;&gt;"",$Y261&lt;&gt;""),'Taarten koppelen'!E18,"")</f>
        <v/>
      </c>
      <c r="M261" s="72" t="str">
        <f>IF(AND('Taarten koppelen'!F18&lt;&gt;"",$Y261&lt;&gt;""),'Taarten koppelen'!F18,"")</f>
        <v/>
      </c>
      <c r="N261" s="72" t="str">
        <f>IF($AE261&lt;&gt;"",VLOOKUP($AE261,Afleveradressen!$A$8:$P$57,11,FALSE),"")</f>
        <v/>
      </c>
      <c r="O261" s="101" t="str">
        <f>IF($AE261&lt;&gt;"",VLOOKUP($AE261,Afleveradressen!$A$8:$P$57,12,FALSE),"")</f>
        <v/>
      </c>
      <c r="P261" s="72" t="str">
        <f>IF(AND('Taarten koppelen'!G18&lt;&gt;"",$Y261&lt;&gt;""),'Taarten koppelen'!G18,"")</f>
        <v/>
      </c>
      <c r="Q261" s="17" t="str">
        <f t="shared" si="6"/>
        <v/>
      </c>
      <c r="R261" s="102" t="str">
        <f>IF($AE261&lt;&gt;"",VLOOKUP($AE261,Afleveradressen!$A$8:$P$57,8,FALSE),"")</f>
        <v/>
      </c>
      <c r="S261" s="105" t="str">
        <f>IF($AE261&lt;&gt;"",VLOOKUP($AE261,Afleveradressen!$A$8:$P$57,14,FALSE),"")</f>
        <v/>
      </c>
      <c r="T261" s="103" t="str">
        <f>IF(S261&lt;&gt;"",VLOOKUP($S261,stamgegevens!$B$5:$E$15,3,FALSE),"")</f>
        <v/>
      </c>
      <c r="U261" s="103" t="str">
        <f>IF(T261&lt;&gt;"",VLOOKUP($S261,stamgegevens!$B$5:$E$15,4,FALSE),"")</f>
        <v/>
      </c>
      <c r="V261" s="17"/>
      <c r="W261" s="17"/>
      <c r="X261" s="17" t="str">
        <f>IF(Y261="","",VLOOKUP(Y261,stamgegevens!$C$23:$H$52,6,FALSE))</f>
        <v/>
      </c>
      <c r="Y261" s="104" t="str">
        <f>IF('Taarten koppelen'!$O18&lt;&gt;"",'Taarten koppelen'!$O$4,"")</f>
        <v/>
      </c>
      <c r="Z261" s="17" t="str">
        <f>IF('Taarten koppelen'!O18&lt;&gt;"",'Taarten koppelen'!O18,"")</f>
        <v/>
      </c>
      <c r="AE261" s="1" t="str">
        <f t="shared" si="7"/>
        <v/>
      </c>
    </row>
    <row r="262" spans="4:31" x14ac:dyDescent="0.2">
      <c r="D262" s="100" t="str">
        <f>IF($AE262&lt;&gt;"",VLOOKUP($AE262,Afleveradressen!$A$8:$P$57,15,FALSE),"")</f>
        <v/>
      </c>
      <c r="E262" s="17"/>
      <c r="F262" s="17" t="str">
        <f>IF(AE262&lt;&gt;"",Bestelformulier!$F$44,"")</f>
        <v/>
      </c>
      <c r="G262" s="104"/>
      <c r="H262" s="100" t="str">
        <f>IF($AE262&lt;&gt;"",VLOOKUP($AE262,Afleveradressen!$A$8:$P$57,4,FALSE),"")</f>
        <v/>
      </c>
      <c r="I262" s="101" t="str">
        <f>IF($AE262&lt;&gt;"",VLOOKUP($AE262,Afleveradressen!$A$8:$P$57,5,FALSE),"")</f>
        <v/>
      </c>
      <c r="J262" s="101" t="str">
        <f>IF($AE262&lt;&gt;"",VLOOKUP($AE262,Afleveradressen!$A$8:$P$57,6,FALSE),"")</f>
        <v/>
      </c>
      <c r="K262" s="102" t="str">
        <f>IF($AE262&lt;&gt;"",VLOOKUP($AE262,Afleveradressen!$A$8:$P$57,7,FALSE),"")</f>
        <v/>
      </c>
      <c r="L262" s="72" t="str">
        <f>IF(AND('Taarten koppelen'!E19&lt;&gt;"",$Y262&lt;&gt;""),'Taarten koppelen'!E19,"")</f>
        <v/>
      </c>
      <c r="M262" s="72" t="str">
        <f>IF(AND('Taarten koppelen'!F19&lt;&gt;"",$Y262&lt;&gt;""),'Taarten koppelen'!F19,"")</f>
        <v/>
      </c>
      <c r="N262" s="72" t="str">
        <f>IF($AE262&lt;&gt;"",VLOOKUP($AE262,Afleveradressen!$A$8:$P$57,11,FALSE),"")</f>
        <v/>
      </c>
      <c r="O262" s="101" t="str">
        <f>IF($AE262&lt;&gt;"",VLOOKUP($AE262,Afleveradressen!$A$8:$P$57,12,FALSE),"")</f>
        <v/>
      </c>
      <c r="P262" s="72" t="str">
        <f>IF(AND('Taarten koppelen'!G19&lt;&gt;"",$Y262&lt;&gt;""),'Taarten koppelen'!G19,"")</f>
        <v/>
      </c>
      <c r="Q262" s="17" t="str">
        <f t="shared" si="6"/>
        <v/>
      </c>
      <c r="R262" s="102" t="str">
        <f>IF($AE262&lt;&gt;"",VLOOKUP($AE262,Afleveradressen!$A$8:$P$57,8,FALSE),"")</f>
        <v/>
      </c>
      <c r="S262" s="105" t="str">
        <f>IF($AE262&lt;&gt;"",VLOOKUP($AE262,Afleveradressen!$A$8:$P$57,14,FALSE),"")</f>
        <v/>
      </c>
      <c r="T262" s="103" t="str">
        <f>IF(S262&lt;&gt;"",VLOOKUP($S262,stamgegevens!$B$5:$E$15,3,FALSE),"")</f>
        <v/>
      </c>
      <c r="U262" s="103" t="str">
        <f>IF(T262&lt;&gt;"",VLOOKUP($S262,stamgegevens!$B$5:$E$15,4,FALSE),"")</f>
        <v/>
      </c>
      <c r="V262" s="17"/>
      <c r="W262" s="17"/>
      <c r="X262" s="17" t="str">
        <f>IF(Y262="","",VLOOKUP(Y262,stamgegevens!$C$23:$H$52,6,FALSE))</f>
        <v/>
      </c>
      <c r="Y262" s="104" t="str">
        <f>IF('Taarten koppelen'!$O19&lt;&gt;"",'Taarten koppelen'!$O$4,"")</f>
        <v/>
      </c>
      <c r="Z262" s="17" t="str">
        <f>IF('Taarten koppelen'!O19&lt;&gt;"",'Taarten koppelen'!O19,"")</f>
        <v/>
      </c>
      <c r="AE262" s="1" t="str">
        <f t="shared" si="7"/>
        <v/>
      </c>
    </row>
    <row r="263" spans="4:31" x14ac:dyDescent="0.2">
      <c r="D263" s="100" t="str">
        <f>IF($AE263&lt;&gt;"",VLOOKUP($AE263,Afleveradressen!$A$8:$P$57,15,FALSE),"")</f>
        <v/>
      </c>
      <c r="E263" s="17"/>
      <c r="F263" s="17" t="str">
        <f>IF(AE263&lt;&gt;"",Bestelformulier!$F$44,"")</f>
        <v/>
      </c>
      <c r="G263" s="104"/>
      <c r="H263" s="100" t="str">
        <f>IF($AE263&lt;&gt;"",VLOOKUP($AE263,Afleveradressen!$A$8:$P$57,4,FALSE),"")</f>
        <v/>
      </c>
      <c r="I263" s="101" t="str">
        <f>IF($AE263&lt;&gt;"",VLOOKUP($AE263,Afleveradressen!$A$8:$P$57,5,FALSE),"")</f>
        <v/>
      </c>
      <c r="J263" s="101" t="str">
        <f>IF($AE263&lt;&gt;"",VLOOKUP($AE263,Afleveradressen!$A$8:$P$57,6,FALSE),"")</f>
        <v/>
      </c>
      <c r="K263" s="102" t="str">
        <f>IF($AE263&lt;&gt;"",VLOOKUP($AE263,Afleveradressen!$A$8:$P$57,7,FALSE),"")</f>
        <v/>
      </c>
      <c r="L263" s="72" t="str">
        <f>IF(AND('Taarten koppelen'!E20&lt;&gt;"",$Y263&lt;&gt;""),'Taarten koppelen'!E20,"")</f>
        <v/>
      </c>
      <c r="M263" s="72" t="str">
        <f>IF(AND('Taarten koppelen'!F20&lt;&gt;"",$Y263&lt;&gt;""),'Taarten koppelen'!F20,"")</f>
        <v/>
      </c>
      <c r="N263" s="72" t="str">
        <f>IF($AE263&lt;&gt;"",VLOOKUP($AE263,Afleveradressen!$A$8:$P$57,11,FALSE),"")</f>
        <v/>
      </c>
      <c r="O263" s="101" t="str">
        <f>IF($AE263&lt;&gt;"",VLOOKUP($AE263,Afleveradressen!$A$8:$P$57,12,FALSE),"")</f>
        <v/>
      </c>
      <c r="P263" s="72" t="str">
        <f>IF(AND('Taarten koppelen'!G20&lt;&gt;"",$Y263&lt;&gt;""),'Taarten koppelen'!G20,"")</f>
        <v/>
      </c>
      <c r="Q263" s="17" t="str">
        <f t="shared" ref="Q263:Q326" si="8">IF(P263&lt;&gt;"","NL","")</f>
        <v/>
      </c>
      <c r="R263" s="102" t="str">
        <f>IF($AE263&lt;&gt;"",VLOOKUP($AE263,Afleveradressen!$A$8:$P$57,8,FALSE),"")</f>
        <v/>
      </c>
      <c r="S263" s="105" t="str">
        <f>IF($AE263&lt;&gt;"",VLOOKUP($AE263,Afleveradressen!$A$8:$P$57,14,FALSE),"")</f>
        <v/>
      </c>
      <c r="T263" s="103" t="str">
        <f>IF(S263&lt;&gt;"",VLOOKUP($S263,stamgegevens!$B$5:$E$15,3,FALSE),"")</f>
        <v/>
      </c>
      <c r="U263" s="103" t="str">
        <f>IF(T263&lt;&gt;"",VLOOKUP($S263,stamgegevens!$B$5:$E$15,4,FALSE),"")</f>
        <v/>
      </c>
      <c r="V263" s="17"/>
      <c r="W263" s="17"/>
      <c r="X263" s="17" t="str">
        <f>IF(Y263="","",VLOOKUP(Y263,stamgegevens!$C$23:$H$52,6,FALSE))</f>
        <v/>
      </c>
      <c r="Y263" s="104" t="str">
        <f>IF('Taarten koppelen'!$O20&lt;&gt;"",'Taarten koppelen'!$O$4,"")</f>
        <v/>
      </c>
      <c r="Z263" s="17" t="str">
        <f>IF('Taarten koppelen'!O20&lt;&gt;"",'Taarten koppelen'!O20,"")</f>
        <v/>
      </c>
      <c r="AE263" s="1" t="str">
        <f t="shared" si="7"/>
        <v/>
      </c>
    </row>
    <row r="264" spans="4:31" x14ac:dyDescent="0.2">
      <c r="D264" s="100" t="str">
        <f>IF($AE264&lt;&gt;"",VLOOKUP($AE264,Afleveradressen!$A$8:$P$57,15,FALSE),"")</f>
        <v/>
      </c>
      <c r="E264" s="17"/>
      <c r="F264" s="17" t="str">
        <f>IF(AE264&lt;&gt;"",Bestelformulier!$F$44,"")</f>
        <v/>
      </c>
      <c r="G264" s="104"/>
      <c r="H264" s="100" t="str">
        <f>IF($AE264&lt;&gt;"",VLOOKUP($AE264,Afleveradressen!$A$8:$P$57,4,FALSE),"")</f>
        <v/>
      </c>
      <c r="I264" s="101" t="str">
        <f>IF($AE264&lt;&gt;"",VLOOKUP($AE264,Afleveradressen!$A$8:$P$57,5,FALSE),"")</f>
        <v/>
      </c>
      <c r="J264" s="101" t="str">
        <f>IF($AE264&lt;&gt;"",VLOOKUP($AE264,Afleveradressen!$A$8:$P$57,6,FALSE),"")</f>
        <v/>
      </c>
      <c r="K264" s="102" t="str">
        <f>IF($AE264&lt;&gt;"",VLOOKUP($AE264,Afleveradressen!$A$8:$P$57,7,FALSE),"")</f>
        <v/>
      </c>
      <c r="L264" s="72" t="str">
        <f>IF(AND('Taarten koppelen'!E21&lt;&gt;"",$Y264&lt;&gt;""),'Taarten koppelen'!E21,"")</f>
        <v/>
      </c>
      <c r="M264" s="72" t="str">
        <f>IF(AND('Taarten koppelen'!F21&lt;&gt;"",$Y264&lt;&gt;""),'Taarten koppelen'!F21,"")</f>
        <v/>
      </c>
      <c r="N264" s="72" t="str">
        <f>IF($AE264&lt;&gt;"",VLOOKUP($AE264,Afleveradressen!$A$8:$P$57,11,FALSE),"")</f>
        <v/>
      </c>
      <c r="O264" s="101" t="str">
        <f>IF($AE264&lt;&gt;"",VLOOKUP($AE264,Afleveradressen!$A$8:$P$57,12,FALSE),"")</f>
        <v/>
      </c>
      <c r="P264" s="72" t="str">
        <f>IF(AND('Taarten koppelen'!G21&lt;&gt;"",$Y264&lt;&gt;""),'Taarten koppelen'!G21,"")</f>
        <v/>
      </c>
      <c r="Q264" s="17" t="str">
        <f t="shared" si="8"/>
        <v/>
      </c>
      <c r="R264" s="102" t="str">
        <f>IF($AE264&lt;&gt;"",VLOOKUP($AE264,Afleveradressen!$A$8:$P$57,8,FALSE),"")</f>
        <v/>
      </c>
      <c r="S264" s="105" t="str">
        <f>IF($AE264&lt;&gt;"",VLOOKUP($AE264,Afleveradressen!$A$8:$P$57,14,FALSE),"")</f>
        <v/>
      </c>
      <c r="T264" s="103" t="str">
        <f>IF(S264&lt;&gt;"",VLOOKUP($S264,stamgegevens!$B$5:$E$15,3,FALSE),"")</f>
        <v/>
      </c>
      <c r="U264" s="103" t="str">
        <f>IF(T264&lt;&gt;"",VLOOKUP($S264,stamgegevens!$B$5:$E$15,4,FALSE),"")</f>
        <v/>
      </c>
      <c r="V264" s="17"/>
      <c r="W264" s="17"/>
      <c r="X264" s="17" t="str">
        <f>IF(Y264="","",VLOOKUP(Y264,stamgegevens!$C$23:$H$52,6,FALSE))</f>
        <v/>
      </c>
      <c r="Y264" s="104" t="str">
        <f>IF('Taarten koppelen'!$O21&lt;&gt;"",'Taarten koppelen'!$O$4,"")</f>
        <v/>
      </c>
      <c r="Z264" s="17" t="str">
        <f>IF('Taarten koppelen'!O21&lt;&gt;"",'Taarten koppelen'!O21,"")</f>
        <v/>
      </c>
      <c r="AE264" s="1" t="str">
        <f t="shared" ref="AE264:AE327" si="9">CONCATENATE(L264,M264,P264)</f>
        <v/>
      </c>
    </row>
    <row r="265" spans="4:31" x14ac:dyDescent="0.2">
      <c r="D265" s="100" t="str">
        <f>IF($AE265&lt;&gt;"",VLOOKUP($AE265,Afleveradressen!$A$8:$P$57,15,FALSE),"")</f>
        <v/>
      </c>
      <c r="E265" s="17"/>
      <c r="F265" s="17" t="str">
        <f>IF(AE265&lt;&gt;"",Bestelformulier!$F$44,"")</f>
        <v/>
      </c>
      <c r="G265" s="104"/>
      <c r="H265" s="100" t="str">
        <f>IF($AE265&lt;&gt;"",VLOOKUP($AE265,Afleveradressen!$A$8:$P$57,4,FALSE),"")</f>
        <v/>
      </c>
      <c r="I265" s="101" t="str">
        <f>IF($AE265&lt;&gt;"",VLOOKUP($AE265,Afleveradressen!$A$8:$P$57,5,FALSE),"")</f>
        <v/>
      </c>
      <c r="J265" s="101" t="str">
        <f>IF($AE265&lt;&gt;"",VLOOKUP($AE265,Afleveradressen!$A$8:$P$57,6,FALSE),"")</f>
        <v/>
      </c>
      <c r="K265" s="102" t="str">
        <f>IF($AE265&lt;&gt;"",VLOOKUP($AE265,Afleveradressen!$A$8:$P$57,7,FALSE),"")</f>
        <v/>
      </c>
      <c r="L265" s="72" t="str">
        <f>IF(AND('Taarten koppelen'!E22&lt;&gt;"",$Y265&lt;&gt;""),'Taarten koppelen'!E22,"")</f>
        <v/>
      </c>
      <c r="M265" s="72" t="str">
        <f>IF(AND('Taarten koppelen'!F22&lt;&gt;"",$Y265&lt;&gt;""),'Taarten koppelen'!F22,"")</f>
        <v/>
      </c>
      <c r="N265" s="72" t="str">
        <f>IF($AE265&lt;&gt;"",VLOOKUP($AE265,Afleveradressen!$A$8:$P$57,11,FALSE),"")</f>
        <v/>
      </c>
      <c r="O265" s="101" t="str">
        <f>IF($AE265&lt;&gt;"",VLOOKUP($AE265,Afleveradressen!$A$8:$P$57,12,FALSE),"")</f>
        <v/>
      </c>
      <c r="P265" s="72" t="str">
        <f>IF(AND('Taarten koppelen'!G22&lt;&gt;"",$Y265&lt;&gt;""),'Taarten koppelen'!G22,"")</f>
        <v/>
      </c>
      <c r="Q265" s="17" t="str">
        <f t="shared" si="8"/>
        <v/>
      </c>
      <c r="R265" s="102" t="str">
        <f>IF($AE265&lt;&gt;"",VLOOKUP($AE265,Afleveradressen!$A$8:$P$57,8,FALSE),"")</f>
        <v/>
      </c>
      <c r="S265" s="105" t="str">
        <f>IF($AE265&lt;&gt;"",VLOOKUP($AE265,Afleveradressen!$A$8:$P$57,14,FALSE),"")</f>
        <v/>
      </c>
      <c r="T265" s="103" t="str">
        <f>IF(S265&lt;&gt;"",VLOOKUP($S265,stamgegevens!$B$5:$E$15,3,FALSE),"")</f>
        <v/>
      </c>
      <c r="U265" s="103" t="str">
        <f>IF(T265&lt;&gt;"",VLOOKUP($S265,stamgegevens!$B$5:$E$15,4,FALSE),"")</f>
        <v/>
      </c>
      <c r="V265" s="17"/>
      <c r="W265" s="17"/>
      <c r="X265" s="17" t="str">
        <f>IF(Y265="","",VLOOKUP(Y265,stamgegevens!$C$23:$H$52,6,FALSE))</f>
        <v/>
      </c>
      <c r="Y265" s="104" t="str">
        <f>IF('Taarten koppelen'!$O22&lt;&gt;"",'Taarten koppelen'!$O$4,"")</f>
        <v/>
      </c>
      <c r="Z265" s="17" t="str">
        <f>IF('Taarten koppelen'!O22&lt;&gt;"",'Taarten koppelen'!O22,"")</f>
        <v/>
      </c>
      <c r="AE265" s="1" t="str">
        <f t="shared" si="9"/>
        <v/>
      </c>
    </row>
    <row r="266" spans="4:31" x14ac:dyDescent="0.2">
      <c r="D266" s="100" t="str">
        <f>IF($AE266&lt;&gt;"",VLOOKUP($AE266,Afleveradressen!$A$8:$P$57,15,FALSE),"")</f>
        <v/>
      </c>
      <c r="E266" s="17"/>
      <c r="F266" s="17" t="str">
        <f>IF(AE266&lt;&gt;"",Bestelformulier!$F$44,"")</f>
        <v/>
      </c>
      <c r="G266" s="104"/>
      <c r="H266" s="100" t="str">
        <f>IF($AE266&lt;&gt;"",VLOOKUP($AE266,Afleveradressen!$A$8:$P$57,4,FALSE),"")</f>
        <v/>
      </c>
      <c r="I266" s="101" t="str">
        <f>IF($AE266&lt;&gt;"",VLOOKUP($AE266,Afleveradressen!$A$8:$P$57,5,FALSE),"")</f>
        <v/>
      </c>
      <c r="J266" s="101" t="str">
        <f>IF($AE266&lt;&gt;"",VLOOKUP($AE266,Afleveradressen!$A$8:$P$57,6,FALSE),"")</f>
        <v/>
      </c>
      <c r="K266" s="102" t="str">
        <f>IF($AE266&lt;&gt;"",VLOOKUP($AE266,Afleveradressen!$A$8:$P$57,7,FALSE),"")</f>
        <v/>
      </c>
      <c r="L266" s="72" t="str">
        <f>IF(AND('Taarten koppelen'!E23&lt;&gt;"",$Y266&lt;&gt;""),'Taarten koppelen'!E23,"")</f>
        <v/>
      </c>
      <c r="M266" s="72" t="str">
        <f>IF(AND('Taarten koppelen'!F23&lt;&gt;"",$Y266&lt;&gt;""),'Taarten koppelen'!F23,"")</f>
        <v/>
      </c>
      <c r="N266" s="72" t="str">
        <f>IF($AE266&lt;&gt;"",VLOOKUP($AE266,Afleveradressen!$A$8:$P$57,11,FALSE),"")</f>
        <v/>
      </c>
      <c r="O266" s="101" t="str">
        <f>IF($AE266&lt;&gt;"",VLOOKUP($AE266,Afleveradressen!$A$8:$P$57,12,FALSE),"")</f>
        <v/>
      </c>
      <c r="P266" s="72" t="str">
        <f>IF(AND('Taarten koppelen'!G23&lt;&gt;"",$Y266&lt;&gt;""),'Taarten koppelen'!G23,"")</f>
        <v/>
      </c>
      <c r="Q266" s="17" t="str">
        <f t="shared" si="8"/>
        <v/>
      </c>
      <c r="R266" s="102" t="str">
        <f>IF($AE266&lt;&gt;"",VLOOKUP($AE266,Afleveradressen!$A$8:$P$57,8,FALSE),"")</f>
        <v/>
      </c>
      <c r="S266" s="105" t="str">
        <f>IF($AE266&lt;&gt;"",VLOOKUP($AE266,Afleveradressen!$A$8:$P$57,14,FALSE),"")</f>
        <v/>
      </c>
      <c r="T266" s="103" t="str">
        <f>IF(S266&lt;&gt;"",VLOOKUP($S266,stamgegevens!$B$5:$E$15,3,FALSE),"")</f>
        <v/>
      </c>
      <c r="U266" s="103" t="str">
        <f>IF(T266&lt;&gt;"",VLOOKUP($S266,stamgegevens!$B$5:$E$15,4,FALSE),"")</f>
        <v/>
      </c>
      <c r="V266" s="17"/>
      <c r="W266" s="17"/>
      <c r="X266" s="17" t="str">
        <f>IF(Y266="","",VLOOKUP(Y266,stamgegevens!$C$23:$H$52,6,FALSE))</f>
        <v/>
      </c>
      <c r="Y266" s="104" t="str">
        <f>IF('Taarten koppelen'!$O23&lt;&gt;"",'Taarten koppelen'!$O$4,"")</f>
        <v/>
      </c>
      <c r="Z266" s="17" t="str">
        <f>IF('Taarten koppelen'!O23&lt;&gt;"",'Taarten koppelen'!O23,"")</f>
        <v/>
      </c>
      <c r="AE266" s="1" t="str">
        <f t="shared" si="9"/>
        <v/>
      </c>
    </row>
    <row r="267" spans="4:31" x14ac:dyDescent="0.2">
      <c r="D267" s="100" t="str">
        <f>IF($AE267&lt;&gt;"",VLOOKUP($AE267,Afleveradressen!$A$8:$P$57,15,FALSE),"")</f>
        <v/>
      </c>
      <c r="E267" s="17"/>
      <c r="F267" s="17" t="str">
        <f>IF(AE267&lt;&gt;"",Bestelformulier!$F$44,"")</f>
        <v/>
      </c>
      <c r="G267" s="104"/>
      <c r="H267" s="100" t="str">
        <f>IF($AE267&lt;&gt;"",VLOOKUP($AE267,Afleveradressen!$A$8:$P$57,4,FALSE),"")</f>
        <v/>
      </c>
      <c r="I267" s="101" t="str">
        <f>IF($AE267&lt;&gt;"",VLOOKUP($AE267,Afleveradressen!$A$8:$P$57,5,FALSE),"")</f>
        <v/>
      </c>
      <c r="J267" s="101" t="str">
        <f>IF($AE267&lt;&gt;"",VLOOKUP($AE267,Afleveradressen!$A$8:$P$57,6,FALSE),"")</f>
        <v/>
      </c>
      <c r="K267" s="102" t="str">
        <f>IF($AE267&lt;&gt;"",VLOOKUP($AE267,Afleveradressen!$A$8:$P$57,7,FALSE),"")</f>
        <v/>
      </c>
      <c r="L267" s="72" t="str">
        <f>IF(AND('Taarten koppelen'!E24&lt;&gt;"",$Y267&lt;&gt;""),'Taarten koppelen'!E24,"")</f>
        <v/>
      </c>
      <c r="M267" s="72" t="str">
        <f>IF(AND('Taarten koppelen'!F24&lt;&gt;"",$Y267&lt;&gt;""),'Taarten koppelen'!F24,"")</f>
        <v/>
      </c>
      <c r="N267" s="72" t="str">
        <f>IF($AE267&lt;&gt;"",VLOOKUP($AE267,Afleveradressen!$A$8:$P$57,11,FALSE),"")</f>
        <v/>
      </c>
      <c r="O267" s="101" t="str">
        <f>IF($AE267&lt;&gt;"",VLOOKUP($AE267,Afleveradressen!$A$8:$P$57,12,FALSE),"")</f>
        <v/>
      </c>
      <c r="P267" s="72" t="str">
        <f>IF(AND('Taarten koppelen'!G24&lt;&gt;"",$Y267&lt;&gt;""),'Taarten koppelen'!G24,"")</f>
        <v/>
      </c>
      <c r="Q267" s="17" t="str">
        <f t="shared" si="8"/>
        <v/>
      </c>
      <c r="R267" s="102" t="str">
        <f>IF($AE267&lt;&gt;"",VLOOKUP($AE267,Afleveradressen!$A$8:$P$57,8,FALSE),"")</f>
        <v/>
      </c>
      <c r="S267" s="105" t="str">
        <f>IF($AE267&lt;&gt;"",VLOOKUP($AE267,Afleveradressen!$A$8:$P$57,14,FALSE),"")</f>
        <v/>
      </c>
      <c r="T267" s="103" t="str">
        <f>IF(S267&lt;&gt;"",VLOOKUP($S267,stamgegevens!$B$5:$E$15,3,FALSE),"")</f>
        <v/>
      </c>
      <c r="U267" s="103" t="str">
        <f>IF(T267&lt;&gt;"",VLOOKUP($S267,stamgegevens!$B$5:$E$15,4,FALSE),"")</f>
        <v/>
      </c>
      <c r="V267" s="17"/>
      <c r="W267" s="17"/>
      <c r="X267" s="17" t="str">
        <f>IF(Y267="","",VLOOKUP(Y267,stamgegevens!$C$23:$H$52,6,FALSE))</f>
        <v/>
      </c>
      <c r="Y267" s="104" t="str">
        <f>IF('Taarten koppelen'!$O24&lt;&gt;"",'Taarten koppelen'!$O$4,"")</f>
        <v/>
      </c>
      <c r="Z267" s="17" t="str">
        <f>IF('Taarten koppelen'!O24&lt;&gt;"",'Taarten koppelen'!O24,"")</f>
        <v/>
      </c>
      <c r="AE267" s="1" t="str">
        <f t="shared" si="9"/>
        <v/>
      </c>
    </row>
    <row r="268" spans="4:31" x14ac:dyDescent="0.2">
      <c r="D268" s="100" t="str">
        <f>IF($AE268&lt;&gt;"",VLOOKUP($AE268,Afleveradressen!$A$8:$P$57,15,FALSE),"")</f>
        <v/>
      </c>
      <c r="E268" s="17"/>
      <c r="F268" s="17" t="str">
        <f>IF(AE268&lt;&gt;"",Bestelformulier!$F$44,"")</f>
        <v/>
      </c>
      <c r="G268" s="104"/>
      <c r="H268" s="100" t="str">
        <f>IF($AE268&lt;&gt;"",VLOOKUP($AE268,Afleveradressen!$A$8:$P$57,4,FALSE),"")</f>
        <v/>
      </c>
      <c r="I268" s="101" t="str">
        <f>IF($AE268&lt;&gt;"",VLOOKUP($AE268,Afleveradressen!$A$8:$P$57,5,FALSE),"")</f>
        <v/>
      </c>
      <c r="J268" s="101" t="str">
        <f>IF($AE268&lt;&gt;"",VLOOKUP($AE268,Afleveradressen!$A$8:$P$57,6,FALSE),"")</f>
        <v/>
      </c>
      <c r="K268" s="102" t="str">
        <f>IF($AE268&lt;&gt;"",VLOOKUP($AE268,Afleveradressen!$A$8:$P$57,7,FALSE),"")</f>
        <v/>
      </c>
      <c r="L268" s="72" t="str">
        <f>IF(AND('Taarten koppelen'!E25&lt;&gt;"",$Y268&lt;&gt;""),'Taarten koppelen'!E25,"")</f>
        <v/>
      </c>
      <c r="M268" s="72" t="str">
        <f>IF(AND('Taarten koppelen'!F25&lt;&gt;"",$Y268&lt;&gt;""),'Taarten koppelen'!F25,"")</f>
        <v/>
      </c>
      <c r="N268" s="72" t="str">
        <f>IF($AE268&lt;&gt;"",VLOOKUP($AE268,Afleveradressen!$A$8:$P$57,11,FALSE),"")</f>
        <v/>
      </c>
      <c r="O268" s="101" t="str">
        <f>IF($AE268&lt;&gt;"",VLOOKUP($AE268,Afleveradressen!$A$8:$P$57,12,FALSE),"")</f>
        <v/>
      </c>
      <c r="P268" s="72" t="str">
        <f>IF(AND('Taarten koppelen'!G25&lt;&gt;"",$Y268&lt;&gt;""),'Taarten koppelen'!G25,"")</f>
        <v/>
      </c>
      <c r="Q268" s="17" t="str">
        <f t="shared" si="8"/>
        <v/>
      </c>
      <c r="R268" s="102" t="str">
        <f>IF($AE268&lt;&gt;"",VLOOKUP($AE268,Afleveradressen!$A$8:$P$57,8,FALSE),"")</f>
        <v/>
      </c>
      <c r="S268" s="105" t="str">
        <f>IF($AE268&lt;&gt;"",VLOOKUP($AE268,Afleveradressen!$A$8:$P$57,14,FALSE),"")</f>
        <v/>
      </c>
      <c r="T268" s="103" t="str">
        <f>IF(S268&lt;&gt;"",VLOOKUP($S268,stamgegevens!$B$5:$E$15,3,FALSE),"")</f>
        <v/>
      </c>
      <c r="U268" s="103" t="str">
        <f>IF(T268&lt;&gt;"",VLOOKUP($S268,stamgegevens!$B$5:$E$15,4,FALSE),"")</f>
        <v/>
      </c>
      <c r="V268" s="17"/>
      <c r="W268" s="17"/>
      <c r="X268" s="17" t="str">
        <f>IF(Y268="","",VLOOKUP(Y268,stamgegevens!$C$23:$H$52,6,FALSE))</f>
        <v/>
      </c>
      <c r="Y268" s="104" t="str">
        <f>IF('Taarten koppelen'!$O25&lt;&gt;"",'Taarten koppelen'!$O$4,"")</f>
        <v/>
      </c>
      <c r="Z268" s="17" t="str">
        <f>IF('Taarten koppelen'!O25&lt;&gt;"",'Taarten koppelen'!O25,"")</f>
        <v/>
      </c>
      <c r="AE268" s="1" t="str">
        <f t="shared" si="9"/>
        <v/>
      </c>
    </row>
    <row r="269" spans="4:31" x14ac:dyDescent="0.2">
      <c r="D269" s="100" t="str">
        <f>IF($AE269&lt;&gt;"",VLOOKUP($AE269,Afleveradressen!$A$8:$P$57,15,FALSE),"")</f>
        <v/>
      </c>
      <c r="E269" s="17"/>
      <c r="F269" s="17" t="str">
        <f>IF(AE269&lt;&gt;"",Bestelformulier!$F$44,"")</f>
        <v/>
      </c>
      <c r="G269" s="104"/>
      <c r="H269" s="100" t="str">
        <f>IF($AE269&lt;&gt;"",VLOOKUP($AE269,Afleveradressen!$A$8:$P$57,4,FALSE),"")</f>
        <v/>
      </c>
      <c r="I269" s="101" t="str">
        <f>IF($AE269&lt;&gt;"",VLOOKUP($AE269,Afleveradressen!$A$8:$P$57,5,FALSE),"")</f>
        <v/>
      </c>
      <c r="J269" s="101" t="str">
        <f>IF($AE269&lt;&gt;"",VLOOKUP($AE269,Afleveradressen!$A$8:$P$57,6,FALSE),"")</f>
        <v/>
      </c>
      <c r="K269" s="102" t="str">
        <f>IF($AE269&lt;&gt;"",VLOOKUP($AE269,Afleveradressen!$A$8:$P$57,7,FALSE),"")</f>
        <v/>
      </c>
      <c r="L269" s="72" t="str">
        <f>IF(AND('Taarten koppelen'!E26&lt;&gt;"",$Y269&lt;&gt;""),'Taarten koppelen'!E26,"")</f>
        <v/>
      </c>
      <c r="M269" s="72" t="str">
        <f>IF(AND('Taarten koppelen'!F26&lt;&gt;"",$Y269&lt;&gt;""),'Taarten koppelen'!F26,"")</f>
        <v/>
      </c>
      <c r="N269" s="72" t="str">
        <f>IF($AE269&lt;&gt;"",VLOOKUP($AE269,Afleveradressen!$A$8:$P$57,11,FALSE),"")</f>
        <v/>
      </c>
      <c r="O269" s="101" t="str">
        <f>IF($AE269&lt;&gt;"",VLOOKUP($AE269,Afleveradressen!$A$8:$P$57,12,FALSE),"")</f>
        <v/>
      </c>
      <c r="P269" s="72" t="str">
        <f>IF(AND('Taarten koppelen'!G26&lt;&gt;"",$Y269&lt;&gt;""),'Taarten koppelen'!G26,"")</f>
        <v/>
      </c>
      <c r="Q269" s="17" t="str">
        <f t="shared" si="8"/>
        <v/>
      </c>
      <c r="R269" s="102" t="str">
        <f>IF($AE269&lt;&gt;"",VLOOKUP($AE269,Afleveradressen!$A$8:$P$57,8,FALSE),"")</f>
        <v/>
      </c>
      <c r="S269" s="105" t="str">
        <f>IF($AE269&lt;&gt;"",VLOOKUP($AE269,Afleveradressen!$A$8:$P$57,14,FALSE),"")</f>
        <v/>
      </c>
      <c r="T269" s="103" t="str">
        <f>IF(S269&lt;&gt;"",VLOOKUP($S269,stamgegevens!$B$5:$E$15,3,FALSE),"")</f>
        <v/>
      </c>
      <c r="U269" s="103" t="str">
        <f>IF(T269&lt;&gt;"",VLOOKUP($S269,stamgegevens!$B$5:$E$15,4,FALSE),"")</f>
        <v/>
      </c>
      <c r="V269" s="17"/>
      <c r="W269" s="17"/>
      <c r="X269" s="17" t="str">
        <f>IF(Y269="","",VLOOKUP(Y269,stamgegevens!$C$23:$H$52,6,FALSE))</f>
        <v/>
      </c>
      <c r="Y269" s="104" t="str">
        <f>IF('Taarten koppelen'!$O26&lt;&gt;"",'Taarten koppelen'!$O$4,"")</f>
        <v/>
      </c>
      <c r="Z269" s="17" t="str">
        <f>IF('Taarten koppelen'!O26&lt;&gt;"",'Taarten koppelen'!O26,"")</f>
        <v/>
      </c>
      <c r="AE269" s="1" t="str">
        <f t="shared" si="9"/>
        <v/>
      </c>
    </row>
    <row r="270" spans="4:31" x14ac:dyDescent="0.2">
      <c r="D270" s="100" t="str">
        <f>IF($AE270&lt;&gt;"",VLOOKUP($AE270,Afleveradressen!$A$8:$P$57,15,FALSE),"")</f>
        <v/>
      </c>
      <c r="E270" s="17"/>
      <c r="F270" s="17" t="str">
        <f>IF(AE270&lt;&gt;"",Bestelformulier!$F$44,"")</f>
        <v/>
      </c>
      <c r="G270" s="104"/>
      <c r="H270" s="100" t="str">
        <f>IF($AE270&lt;&gt;"",VLOOKUP($AE270,Afleveradressen!$A$8:$P$57,4,FALSE),"")</f>
        <v/>
      </c>
      <c r="I270" s="101" t="str">
        <f>IF($AE270&lt;&gt;"",VLOOKUP($AE270,Afleveradressen!$A$8:$P$57,5,FALSE),"")</f>
        <v/>
      </c>
      <c r="J270" s="101" t="str">
        <f>IF($AE270&lt;&gt;"",VLOOKUP($AE270,Afleveradressen!$A$8:$P$57,6,FALSE),"")</f>
        <v/>
      </c>
      <c r="K270" s="102" t="str">
        <f>IF($AE270&lt;&gt;"",VLOOKUP($AE270,Afleveradressen!$A$8:$P$57,7,FALSE),"")</f>
        <v/>
      </c>
      <c r="L270" s="72" t="str">
        <f>IF(AND('Taarten koppelen'!E27&lt;&gt;"",$Y270&lt;&gt;""),'Taarten koppelen'!E27,"")</f>
        <v/>
      </c>
      <c r="M270" s="72" t="str">
        <f>IF(AND('Taarten koppelen'!F27&lt;&gt;"",$Y270&lt;&gt;""),'Taarten koppelen'!F27,"")</f>
        <v/>
      </c>
      <c r="N270" s="72" t="str">
        <f>IF($AE270&lt;&gt;"",VLOOKUP($AE270,Afleveradressen!$A$8:$P$57,11,FALSE),"")</f>
        <v/>
      </c>
      <c r="O270" s="101" t="str">
        <f>IF($AE270&lt;&gt;"",VLOOKUP($AE270,Afleveradressen!$A$8:$P$57,12,FALSE),"")</f>
        <v/>
      </c>
      <c r="P270" s="72" t="str">
        <f>IF(AND('Taarten koppelen'!G27&lt;&gt;"",$Y270&lt;&gt;""),'Taarten koppelen'!G27,"")</f>
        <v/>
      </c>
      <c r="Q270" s="17" t="str">
        <f t="shared" si="8"/>
        <v/>
      </c>
      <c r="R270" s="102" t="str">
        <f>IF($AE270&lt;&gt;"",VLOOKUP($AE270,Afleveradressen!$A$8:$P$57,8,FALSE),"")</f>
        <v/>
      </c>
      <c r="S270" s="105" t="str">
        <f>IF($AE270&lt;&gt;"",VLOOKUP($AE270,Afleveradressen!$A$8:$P$57,14,FALSE),"")</f>
        <v/>
      </c>
      <c r="T270" s="103" t="str">
        <f>IF(S270&lt;&gt;"",VLOOKUP($S270,stamgegevens!$B$5:$E$15,3,FALSE),"")</f>
        <v/>
      </c>
      <c r="U270" s="103" t="str">
        <f>IF(T270&lt;&gt;"",VLOOKUP($S270,stamgegevens!$B$5:$E$15,4,FALSE),"")</f>
        <v/>
      </c>
      <c r="V270" s="17"/>
      <c r="W270" s="17"/>
      <c r="X270" s="17" t="str">
        <f>IF(Y270="","",VLOOKUP(Y270,stamgegevens!$C$23:$H$52,6,FALSE))</f>
        <v/>
      </c>
      <c r="Y270" s="104" t="str">
        <f>IF('Taarten koppelen'!$O27&lt;&gt;"",'Taarten koppelen'!$O$4,"")</f>
        <v/>
      </c>
      <c r="Z270" s="17" t="str">
        <f>IF('Taarten koppelen'!O27&lt;&gt;"",'Taarten koppelen'!O27,"")</f>
        <v/>
      </c>
      <c r="AE270" s="1" t="str">
        <f t="shared" si="9"/>
        <v/>
      </c>
    </row>
    <row r="271" spans="4:31" x14ac:dyDescent="0.2">
      <c r="D271" s="100" t="str">
        <f>IF($AE271&lt;&gt;"",VLOOKUP($AE271,Afleveradressen!$A$8:$P$57,15,FALSE),"")</f>
        <v/>
      </c>
      <c r="E271" s="17"/>
      <c r="F271" s="17" t="str">
        <f>IF(AE271&lt;&gt;"",Bestelformulier!$F$44,"")</f>
        <v/>
      </c>
      <c r="G271" s="104"/>
      <c r="H271" s="100" t="str">
        <f>IF($AE271&lt;&gt;"",VLOOKUP($AE271,Afleveradressen!$A$8:$P$57,4,FALSE),"")</f>
        <v/>
      </c>
      <c r="I271" s="101" t="str">
        <f>IF($AE271&lt;&gt;"",VLOOKUP($AE271,Afleveradressen!$A$8:$P$57,5,FALSE),"")</f>
        <v/>
      </c>
      <c r="J271" s="101" t="str">
        <f>IF($AE271&lt;&gt;"",VLOOKUP($AE271,Afleveradressen!$A$8:$P$57,6,FALSE),"")</f>
        <v/>
      </c>
      <c r="K271" s="102" t="str">
        <f>IF($AE271&lt;&gt;"",VLOOKUP($AE271,Afleveradressen!$A$8:$P$57,7,FALSE),"")</f>
        <v/>
      </c>
      <c r="L271" s="72" t="str">
        <f>IF(AND('Taarten koppelen'!E28&lt;&gt;"",$Y271&lt;&gt;""),'Taarten koppelen'!E28,"")</f>
        <v/>
      </c>
      <c r="M271" s="72" t="str">
        <f>IF(AND('Taarten koppelen'!F28&lt;&gt;"",$Y271&lt;&gt;""),'Taarten koppelen'!F28,"")</f>
        <v/>
      </c>
      <c r="N271" s="72" t="str">
        <f>IF($AE271&lt;&gt;"",VLOOKUP($AE271,Afleveradressen!$A$8:$P$57,11,FALSE),"")</f>
        <v/>
      </c>
      <c r="O271" s="101" t="str">
        <f>IF($AE271&lt;&gt;"",VLOOKUP($AE271,Afleveradressen!$A$8:$P$57,12,FALSE),"")</f>
        <v/>
      </c>
      <c r="P271" s="72" t="str">
        <f>IF(AND('Taarten koppelen'!G28&lt;&gt;"",$Y271&lt;&gt;""),'Taarten koppelen'!G28,"")</f>
        <v/>
      </c>
      <c r="Q271" s="17" t="str">
        <f t="shared" si="8"/>
        <v/>
      </c>
      <c r="R271" s="102" t="str">
        <f>IF($AE271&lt;&gt;"",VLOOKUP($AE271,Afleveradressen!$A$8:$P$57,8,FALSE),"")</f>
        <v/>
      </c>
      <c r="S271" s="105" t="str">
        <f>IF($AE271&lt;&gt;"",VLOOKUP($AE271,Afleveradressen!$A$8:$P$57,14,FALSE),"")</f>
        <v/>
      </c>
      <c r="T271" s="103" t="str">
        <f>IF(S271&lt;&gt;"",VLOOKUP($S271,stamgegevens!$B$5:$E$15,3,FALSE),"")</f>
        <v/>
      </c>
      <c r="U271" s="103" t="str">
        <f>IF(T271&lt;&gt;"",VLOOKUP($S271,stamgegevens!$B$5:$E$15,4,FALSE),"")</f>
        <v/>
      </c>
      <c r="V271" s="17"/>
      <c r="W271" s="17"/>
      <c r="X271" s="17" t="str">
        <f>IF(Y271="","",VLOOKUP(Y271,stamgegevens!$C$23:$H$52,6,FALSE))</f>
        <v/>
      </c>
      <c r="Y271" s="104" t="str">
        <f>IF('Taarten koppelen'!$O28&lt;&gt;"",'Taarten koppelen'!$O$4,"")</f>
        <v/>
      </c>
      <c r="Z271" s="17" t="str">
        <f>IF('Taarten koppelen'!O28&lt;&gt;"",'Taarten koppelen'!O28,"")</f>
        <v/>
      </c>
      <c r="AE271" s="1" t="str">
        <f t="shared" si="9"/>
        <v/>
      </c>
    </row>
    <row r="272" spans="4:31" x14ac:dyDescent="0.2">
      <c r="D272" s="100" t="str">
        <f>IF($AE272&lt;&gt;"",VLOOKUP($AE272,Afleveradressen!$A$8:$P$57,15,FALSE),"")</f>
        <v/>
      </c>
      <c r="E272" s="17"/>
      <c r="F272" s="17" t="str">
        <f>IF(AE272&lt;&gt;"",Bestelformulier!$F$44,"")</f>
        <v/>
      </c>
      <c r="G272" s="104"/>
      <c r="H272" s="100" t="str">
        <f>IF($AE272&lt;&gt;"",VLOOKUP($AE272,Afleveradressen!$A$8:$P$57,4,FALSE),"")</f>
        <v/>
      </c>
      <c r="I272" s="101" t="str">
        <f>IF($AE272&lt;&gt;"",VLOOKUP($AE272,Afleveradressen!$A$8:$P$57,5,FALSE),"")</f>
        <v/>
      </c>
      <c r="J272" s="101" t="str">
        <f>IF($AE272&lt;&gt;"",VLOOKUP($AE272,Afleveradressen!$A$8:$P$57,6,FALSE),"")</f>
        <v/>
      </c>
      <c r="K272" s="102" t="str">
        <f>IF($AE272&lt;&gt;"",VLOOKUP($AE272,Afleveradressen!$A$8:$P$57,7,FALSE),"")</f>
        <v/>
      </c>
      <c r="L272" s="72" t="str">
        <f>IF(AND('Taarten koppelen'!E29&lt;&gt;"",$Y272&lt;&gt;""),'Taarten koppelen'!E29,"")</f>
        <v/>
      </c>
      <c r="M272" s="72" t="str">
        <f>IF(AND('Taarten koppelen'!F29&lt;&gt;"",$Y272&lt;&gt;""),'Taarten koppelen'!F29,"")</f>
        <v/>
      </c>
      <c r="N272" s="72" t="str">
        <f>IF($AE272&lt;&gt;"",VLOOKUP($AE272,Afleveradressen!$A$8:$P$57,11,FALSE),"")</f>
        <v/>
      </c>
      <c r="O272" s="101" t="str">
        <f>IF($AE272&lt;&gt;"",VLOOKUP($AE272,Afleveradressen!$A$8:$P$57,12,FALSE),"")</f>
        <v/>
      </c>
      <c r="P272" s="72" t="str">
        <f>IF(AND('Taarten koppelen'!G29&lt;&gt;"",$Y272&lt;&gt;""),'Taarten koppelen'!G29,"")</f>
        <v/>
      </c>
      <c r="Q272" s="17" t="str">
        <f t="shared" si="8"/>
        <v/>
      </c>
      <c r="R272" s="102" t="str">
        <f>IF($AE272&lt;&gt;"",VLOOKUP($AE272,Afleveradressen!$A$8:$P$57,8,FALSE),"")</f>
        <v/>
      </c>
      <c r="S272" s="105" t="str">
        <f>IF($AE272&lt;&gt;"",VLOOKUP($AE272,Afleveradressen!$A$8:$P$57,14,FALSE),"")</f>
        <v/>
      </c>
      <c r="T272" s="103" t="str">
        <f>IF(S272&lt;&gt;"",VLOOKUP($S272,stamgegevens!$B$5:$E$15,3,FALSE),"")</f>
        <v/>
      </c>
      <c r="U272" s="103" t="str">
        <f>IF(T272&lt;&gt;"",VLOOKUP($S272,stamgegevens!$B$5:$E$15,4,FALSE),"")</f>
        <v/>
      </c>
      <c r="V272" s="17"/>
      <c r="W272" s="17"/>
      <c r="X272" s="17" t="str">
        <f>IF(Y272="","",VLOOKUP(Y272,stamgegevens!$C$23:$H$52,6,FALSE))</f>
        <v/>
      </c>
      <c r="Y272" s="104" t="str">
        <f>IF('Taarten koppelen'!$O29&lt;&gt;"",'Taarten koppelen'!$O$4,"")</f>
        <v/>
      </c>
      <c r="Z272" s="17" t="str">
        <f>IF('Taarten koppelen'!O29&lt;&gt;"",'Taarten koppelen'!O29,"")</f>
        <v/>
      </c>
      <c r="AE272" s="1" t="str">
        <f t="shared" si="9"/>
        <v/>
      </c>
    </row>
    <row r="273" spans="4:31" x14ac:dyDescent="0.2">
      <c r="D273" s="100" t="str">
        <f>IF($AE273&lt;&gt;"",VLOOKUP($AE273,Afleveradressen!$A$8:$P$57,15,FALSE),"")</f>
        <v/>
      </c>
      <c r="E273" s="17"/>
      <c r="F273" s="17" t="str">
        <f>IF(AE273&lt;&gt;"",Bestelformulier!$F$44,"")</f>
        <v/>
      </c>
      <c r="G273" s="104"/>
      <c r="H273" s="100" t="str">
        <f>IF($AE273&lt;&gt;"",VLOOKUP($AE273,Afleveradressen!$A$8:$P$57,4,FALSE),"")</f>
        <v/>
      </c>
      <c r="I273" s="101" t="str">
        <f>IF($AE273&lt;&gt;"",VLOOKUP($AE273,Afleveradressen!$A$8:$P$57,5,FALSE),"")</f>
        <v/>
      </c>
      <c r="J273" s="101" t="str">
        <f>IF($AE273&lt;&gt;"",VLOOKUP($AE273,Afleveradressen!$A$8:$P$57,6,FALSE),"")</f>
        <v/>
      </c>
      <c r="K273" s="102" t="str">
        <f>IF($AE273&lt;&gt;"",VLOOKUP($AE273,Afleveradressen!$A$8:$P$57,7,FALSE),"")</f>
        <v/>
      </c>
      <c r="L273" s="72" t="str">
        <f>IF(AND('Taarten koppelen'!E30&lt;&gt;"",$Y273&lt;&gt;""),'Taarten koppelen'!E30,"")</f>
        <v/>
      </c>
      <c r="M273" s="72" t="str">
        <f>IF(AND('Taarten koppelen'!F30&lt;&gt;"",$Y273&lt;&gt;""),'Taarten koppelen'!F30,"")</f>
        <v/>
      </c>
      <c r="N273" s="72" t="str">
        <f>IF($AE273&lt;&gt;"",VLOOKUP($AE273,Afleveradressen!$A$8:$P$57,11,FALSE),"")</f>
        <v/>
      </c>
      <c r="O273" s="101" t="str">
        <f>IF($AE273&lt;&gt;"",VLOOKUP($AE273,Afleveradressen!$A$8:$P$57,12,FALSE),"")</f>
        <v/>
      </c>
      <c r="P273" s="72" t="str">
        <f>IF(AND('Taarten koppelen'!G30&lt;&gt;"",$Y273&lt;&gt;""),'Taarten koppelen'!G30,"")</f>
        <v/>
      </c>
      <c r="Q273" s="17" t="str">
        <f t="shared" si="8"/>
        <v/>
      </c>
      <c r="R273" s="102" t="str">
        <f>IF($AE273&lt;&gt;"",VLOOKUP($AE273,Afleveradressen!$A$8:$P$57,8,FALSE),"")</f>
        <v/>
      </c>
      <c r="S273" s="105" t="str">
        <f>IF($AE273&lt;&gt;"",VLOOKUP($AE273,Afleveradressen!$A$8:$P$57,14,FALSE),"")</f>
        <v/>
      </c>
      <c r="T273" s="103" t="str">
        <f>IF(S273&lt;&gt;"",VLOOKUP($S273,stamgegevens!$B$5:$E$15,3,FALSE),"")</f>
        <v/>
      </c>
      <c r="U273" s="103" t="str">
        <f>IF(T273&lt;&gt;"",VLOOKUP($S273,stamgegevens!$B$5:$E$15,4,FALSE),"")</f>
        <v/>
      </c>
      <c r="V273" s="17"/>
      <c r="W273" s="17"/>
      <c r="X273" s="17" t="str">
        <f>IF(Y273="","",VLOOKUP(Y273,stamgegevens!$C$23:$H$52,6,FALSE))</f>
        <v/>
      </c>
      <c r="Y273" s="104" t="str">
        <f>IF('Taarten koppelen'!$O30&lt;&gt;"",'Taarten koppelen'!$O$4,"")</f>
        <v/>
      </c>
      <c r="Z273" s="17" t="str">
        <f>IF('Taarten koppelen'!O30&lt;&gt;"",'Taarten koppelen'!O30,"")</f>
        <v/>
      </c>
      <c r="AE273" s="1" t="str">
        <f t="shared" si="9"/>
        <v/>
      </c>
    </row>
    <row r="274" spans="4:31" x14ac:dyDescent="0.2">
      <c r="D274" s="100" t="str">
        <f>IF($AE274&lt;&gt;"",VLOOKUP($AE274,Afleveradressen!$A$8:$P$57,15,FALSE),"")</f>
        <v/>
      </c>
      <c r="E274" s="17"/>
      <c r="F274" s="17" t="str">
        <f>IF(AE274&lt;&gt;"",Bestelformulier!$F$44,"")</f>
        <v/>
      </c>
      <c r="G274" s="104"/>
      <c r="H274" s="100" t="str">
        <f>IF($AE274&lt;&gt;"",VLOOKUP($AE274,Afleveradressen!$A$8:$P$57,4,FALSE),"")</f>
        <v/>
      </c>
      <c r="I274" s="101" t="str">
        <f>IF($AE274&lt;&gt;"",VLOOKUP($AE274,Afleveradressen!$A$8:$P$57,5,FALSE),"")</f>
        <v/>
      </c>
      <c r="J274" s="101" t="str">
        <f>IF($AE274&lt;&gt;"",VLOOKUP($AE274,Afleveradressen!$A$8:$P$57,6,FALSE),"")</f>
        <v/>
      </c>
      <c r="K274" s="102" t="str">
        <f>IF($AE274&lt;&gt;"",VLOOKUP($AE274,Afleveradressen!$A$8:$P$57,7,FALSE),"")</f>
        <v/>
      </c>
      <c r="L274" s="72" t="str">
        <f>IF(AND('Taarten koppelen'!E31&lt;&gt;"",$Y274&lt;&gt;""),'Taarten koppelen'!E31,"")</f>
        <v/>
      </c>
      <c r="M274" s="72" t="str">
        <f>IF(AND('Taarten koppelen'!F31&lt;&gt;"",$Y274&lt;&gt;""),'Taarten koppelen'!F31,"")</f>
        <v/>
      </c>
      <c r="N274" s="72" t="str">
        <f>IF($AE274&lt;&gt;"",VLOOKUP($AE274,Afleveradressen!$A$8:$P$57,11,FALSE),"")</f>
        <v/>
      </c>
      <c r="O274" s="101" t="str">
        <f>IF($AE274&lt;&gt;"",VLOOKUP($AE274,Afleveradressen!$A$8:$P$57,12,FALSE),"")</f>
        <v/>
      </c>
      <c r="P274" s="72" t="str">
        <f>IF(AND('Taarten koppelen'!G31&lt;&gt;"",$Y274&lt;&gt;""),'Taarten koppelen'!G31,"")</f>
        <v/>
      </c>
      <c r="Q274" s="17" t="str">
        <f t="shared" si="8"/>
        <v/>
      </c>
      <c r="R274" s="102" t="str">
        <f>IF($AE274&lt;&gt;"",VLOOKUP($AE274,Afleveradressen!$A$8:$P$57,8,FALSE),"")</f>
        <v/>
      </c>
      <c r="S274" s="105" t="str">
        <f>IF($AE274&lt;&gt;"",VLOOKUP($AE274,Afleveradressen!$A$8:$P$57,14,FALSE),"")</f>
        <v/>
      </c>
      <c r="T274" s="103" t="str">
        <f>IF(S274&lt;&gt;"",VLOOKUP($S274,stamgegevens!$B$5:$E$15,3,FALSE),"")</f>
        <v/>
      </c>
      <c r="U274" s="103" t="str">
        <f>IF(T274&lt;&gt;"",VLOOKUP($S274,stamgegevens!$B$5:$E$15,4,FALSE),"")</f>
        <v/>
      </c>
      <c r="V274" s="17"/>
      <c r="W274" s="17"/>
      <c r="X274" s="17" t="str">
        <f>IF(Y274="","",VLOOKUP(Y274,stamgegevens!$C$23:$H$52,6,FALSE))</f>
        <v/>
      </c>
      <c r="Y274" s="104" t="str">
        <f>IF('Taarten koppelen'!$O31&lt;&gt;"",'Taarten koppelen'!$O$4,"")</f>
        <v/>
      </c>
      <c r="Z274" s="17" t="str">
        <f>IF('Taarten koppelen'!O31&lt;&gt;"",'Taarten koppelen'!O31,"")</f>
        <v/>
      </c>
      <c r="AE274" s="1" t="str">
        <f t="shared" si="9"/>
        <v/>
      </c>
    </row>
    <row r="275" spans="4:31" x14ac:dyDescent="0.2">
      <c r="D275" s="100" t="str">
        <f>IF($AE275&lt;&gt;"",VLOOKUP($AE275,Afleveradressen!$A$8:$P$57,15,FALSE),"")</f>
        <v/>
      </c>
      <c r="E275" s="17"/>
      <c r="F275" s="17" t="str">
        <f>IF(AE275&lt;&gt;"",Bestelformulier!$F$44,"")</f>
        <v/>
      </c>
      <c r="G275" s="104"/>
      <c r="H275" s="100" t="str">
        <f>IF($AE275&lt;&gt;"",VLOOKUP($AE275,Afleveradressen!$A$8:$P$57,4,FALSE),"")</f>
        <v/>
      </c>
      <c r="I275" s="101" t="str">
        <f>IF($AE275&lt;&gt;"",VLOOKUP($AE275,Afleveradressen!$A$8:$P$57,5,FALSE),"")</f>
        <v/>
      </c>
      <c r="J275" s="101" t="str">
        <f>IF($AE275&lt;&gt;"",VLOOKUP($AE275,Afleveradressen!$A$8:$P$57,6,FALSE),"")</f>
        <v/>
      </c>
      <c r="K275" s="102" t="str">
        <f>IF($AE275&lt;&gt;"",VLOOKUP($AE275,Afleveradressen!$A$8:$P$57,7,FALSE),"")</f>
        <v/>
      </c>
      <c r="L275" s="72" t="str">
        <f>IF(AND('Taarten koppelen'!E32&lt;&gt;"",$Y275&lt;&gt;""),'Taarten koppelen'!E32,"")</f>
        <v/>
      </c>
      <c r="M275" s="72" t="str">
        <f>IF(AND('Taarten koppelen'!F32&lt;&gt;"",$Y275&lt;&gt;""),'Taarten koppelen'!F32,"")</f>
        <v/>
      </c>
      <c r="N275" s="72" t="str">
        <f>IF($AE275&lt;&gt;"",VLOOKUP($AE275,Afleveradressen!$A$8:$P$57,11,FALSE),"")</f>
        <v/>
      </c>
      <c r="O275" s="101" t="str">
        <f>IF($AE275&lt;&gt;"",VLOOKUP($AE275,Afleveradressen!$A$8:$P$57,12,FALSE),"")</f>
        <v/>
      </c>
      <c r="P275" s="72" t="str">
        <f>IF(AND('Taarten koppelen'!G32&lt;&gt;"",$Y275&lt;&gt;""),'Taarten koppelen'!G32,"")</f>
        <v/>
      </c>
      <c r="Q275" s="17" t="str">
        <f t="shared" si="8"/>
        <v/>
      </c>
      <c r="R275" s="102" t="str">
        <f>IF($AE275&lt;&gt;"",VLOOKUP($AE275,Afleveradressen!$A$8:$P$57,8,FALSE),"")</f>
        <v/>
      </c>
      <c r="S275" s="105" t="str">
        <f>IF($AE275&lt;&gt;"",VLOOKUP($AE275,Afleveradressen!$A$8:$P$57,14,FALSE),"")</f>
        <v/>
      </c>
      <c r="T275" s="103" t="str">
        <f>IF(S275&lt;&gt;"",VLOOKUP($S275,stamgegevens!$B$5:$E$15,3,FALSE),"")</f>
        <v/>
      </c>
      <c r="U275" s="103" t="str">
        <f>IF(T275&lt;&gt;"",VLOOKUP($S275,stamgegevens!$B$5:$E$15,4,FALSE),"")</f>
        <v/>
      </c>
      <c r="V275" s="17"/>
      <c r="W275" s="17"/>
      <c r="X275" s="17" t="str">
        <f>IF(Y275="","",VLOOKUP(Y275,stamgegevens!$C$23:$H$52,6,FALSE))</f>
        <v/>
      </c>
      <c r="Y275" s="104" t="str">
        <f>IF('Taarten koppelen'!$O32&lt;&gt;"",'Taarten koppelen'!$O$4,"")</f>
        <v/>
      </c>
      <c r="Z275" s="17" t="str">
        <f>IF('Taarten koppelen'!O32&lt;&gt;"",'Taarten koppelen'!O32,"")</f>
        <v/>
      </c>
      <c r="AE275" s="1" t="str">
        <f t="shared" si="9"/>
        <v/>
      </c>
    </row>
    <row r="276" spans="4:31" x14ac:dyDescent="0.2">
      <c r="D276" s="100" t="str">
        <f>IF($AE276&lt;&gt;"",VLOOKUP($AE276,Afleveradressen!$A$8:$P$57,15,FALSE),"")</f>
        <v/>
      </c>
      <c r="E276" s="17"/>
      <c r="F276" s="17" t="str">
        <f>IF(AE276&lt;&gt;"",Bestelformulier!$F$44,"")</f>
        <v/>
      </c>
      <c r="G276" s="104"/>
      <c r="H276" s="100" t="str">
        <f>IF($AE276&lt;&gt;"",VLOOKUP($AE276,Afleveradressen!$A$8:$P$57,4,FALSE),"")</f>
        <v/>
      </c>
      <c r="I276" s="101" t="str">
        <f>IF($AE276&lt;&gt;"",VLOOKUP($AE276,Afleveradressen!$A$8:$P$57,5,FALSE),"")</f>
        <v/>
      </c>
      <c r="J276" s="101" t="str">
        <f>IF($AE276&lt;&gt;"",VLOOKUP($AE276,Afleveradressen!$A$8:$P$57,6,FALSE),"")</f>
        <v/>
      </c>
      <c r="K276" s="102" t="str">
        <f>IF($AE276&lt;&gt;"",VLOOKUP($AE276,Afleveradressen!$A$8:$P$57,7,FALSE),"")</f>
        <v/>
      </c>
      <c r="L276" s="72" t="str">
        <f>IF(AND('Taarten koppelen'!E33&lt;&gt;"",$Y276&lt;&gt;""),'Taarten koppelen'!E33,"")</f>
        <v/>
      </c>
      <c r="M276" s="72" t="str">
        <f>IF(AND('Taarten koppelen'!F33&lt;&gt;"",$Y276&lt;&gt;""),'Taarten koppelen'!F33,"")</f>
        <v/>
      </c>
      <c r="N276" s="72" t="str">
        <f>IF($AE276&lt;&gt;"",VLOOKUP($AE276,Afleveradressen!$A$8:$P$57,11,FALSE),"")</f>
        <v/>
      </c>
      <c r="O276" s="101" t="str">
        <f>IF($AE276&lt;&gt;"",VLOOKUP($AE276,Afleveradressen!$A$8:$P$57,12,FALSE),"")</f>
        <v/>
      </c>
      <c r="P276" s="72" t="str">
        <f>IF(AND('Taarten koppelen'!G33&lt;&gt;"",$Y276&lt;&gt;""),'Taarten koppelen'!G33,"")</f>
        <v/>
      </c>
      <c r="Q276" s="17" t="str">
        <f t="shared" si="8"/>
        <v/>
      </c>
      <c r="R276" s="102" t="str">
        <f>IF($AE276&lt;&gt;"",VLOOKUP($AE276,Afleveradressen!$A$8:$P$57,8,FALSE),"")</f>
        <v/>
      </c>
      <c r="S276" s="105" t="str">
        <f>IF($AE276&lt;&gt;"",VLOOKUP($AE276,Afleveradressen!$A$8:$P$57,14,FALSE),"")</f>
        <v/>
      </c>
      <c r="T276" s="103" t="str">
        <f>IF(S276&lt;&gt;"",VLOOKUP($S276,stamgegevens!$B$5:$E$15,3,FALSE),"")</f>
        <v/>
      </c>
      <c r="U276" s="103" t="str">
        <f>IF(T276&lt;&gt;"",VLOOKUP($S276,stamgegevens!$B$5:$E$15,4,FALSE),"")</f>
        <v/>
      </c>
      <c r="V276" s="17"/>
      <c r="W276" s="17"/>
      <c r="X276" s="17" t="str">
        <f>IF(Y276="","",VLOOKUP(Y276,stamgegevens!$C$23:$H$52,6,FALSE))</f>
        <v/>
      </c>
      <c r="Y276" s="104" t="str">
        <f>IF('Taarten koppelen'!$O33&lt;&gt;"",'Taarten koppelen'!$O$4,"")</f>
        <v/>
      </c>
      <c r="Z276" s="17" t="str">
        <f>IF('Taarten koppelen'!O33&lt;&gt;"",'Taarten koppelen'!O33,"")</f>
        <v/>
      </c>
      <c r="AE276" s="1" t="str">
        <f t="shared" si="9"/>
        <v/>
      </c>
    </row>
    <row r="277" spans="4:31" x14ac:dyDescent="0.2">
      <c r="D277" s="100" t="str">
        <f>IF($AE277&lt;&gt;"",VLOOKUP($AE277,Afleveradressen!$A$8:$P$57,15,FALSE),"")</f>
        <v/>
      </c>
      <c r="E277" s="17"/>
      <c r="F277" s="17" t="str">
        <f>IF(AE277&lt;&gt;"",Bestelformulier!$F$44,"")</f>
        <v/>
      </c>
      <c r="G277" s="104"/>
      <c r="H277" s="100" t="str">
        <f>IF($AE277&lt;&gt;"",VLOOKUP($AE277,Afleveradressen!$A$8:$P$57,4,FALSE),"")</f>
        <v/>
      </c>
      <c r="I277" s="101" t="str">
        <f>IF($AE277&lt;&gt;"",VLOOKUP($AE277,Afleveradressen!$A$8:$P$57,5,FALSE),"")</f>
        <v/>
      </c>
      <c r="J277" s="101" t="str">
        <f>IF($AE277&lt;&gt;"",VLOOKUP($AE277,Afleveradressen!$A$8:$P$57,6,FALSE),"")</f>
        <v/>
      </c>
      <c r="K277" s="102" t="str">
        <f>IF($AE277&lt;&gt;"",VLOOKUP($AE277,Afleveradressen!$A$8:$P$57,7,FALSE),"")</f>
        <v/>
      </c>
      <c r="L277" s="72" t="str">
        <f>IF(AND('Taarten koppelen'!E34&lt;&gt;"",$Y277&lt;&gt;""),'Taarten koppelen'!E34,"")</f>
        <v/>
      </c>
      <c r="M277" s="72" t="str">
        <f>IF(AND('Taarten koppelen'!F34&lt;&gt;"",$Y277&lt;&gt;""),'Taarten koppelen'!F34,"")</f>
        <v/>
      </c>
      <c r="N277" s="72" t="str">
        <f>IF($AE277&lt;&gt;"",VLOOKUP($AE277,Afleveradressen!$A$8:$P$57,11,FALSE),"")</f>
        <v/>
      </c>
      <c r="O277" s="101" t="str">
        <f>IF($AE277&lt;&gt;"",VLOOKUP($AE277,Afleveradressen!$A$8:$P$57,12,FALSE),"")</f>
        <v/>
      </c>
      <c r="P277" s="72" t="str">
        <f>IF(AND('Taarten koppelen'!G34&lt;&gt;"",$Y277&lt;&gt;""),'Taarten koppelen'!G34,"")</f>
        <v/>
      </c>
      <c r="Q277" s="17" t="str">
        <f t="shared" si="8"/>
        <v/>
      </c>
      <c r="R277" s="102" t="str">
        <f>IF($AE277&lt;&gt;"",VLOOKUP($AE277,Afleveradressen!$A$8:$P$57,8,FALSE),"")</f>
        <v/>
      </c>
      <c r="S277" s="105" t="str">
        <f>IF($AE277&lt;&gt;"",VLOOKUP($AE277,Afleveradressen!$A$8:$P$57,14,FALSE),"")</f>
        <v/>
      </c>
      <c r="T277" s="103" t="str">
        <f>IF(S277&lt;&gt;"",VLOOKUP($S277,stamgegevens!$B$5:$E$15,3,FALSE),"")</f>
        <v/>
      </c>
      <c r="U277" s="103" t="str">
        <f>IF(T277&lt;&gt;"",VLOOKUP($S277,stamgegevens!$B$5:$E$15,4,FALSE),"")</f>
        <v/>
      </c>
      <c r="V277" s="17"/>
      <c r="W277" s="17"/>
      <c r="X277" s="17" t="str">
        <f>IF(Y277="","",VLOOKUP(Y277,stamgegevens!$C$23:$H$52,6,FALSE))</f>
        <v/>
      </c>
      <c r="Y277" s="104" t="str">
        <f>IF('Taarten koppelen'!$O34&lt;&gt;"",'Taarten koppelen'!$O$4,"")</f>
        <v/>
      </c>
      <c r="Z277" s="17" t="str">
        <f>IF('Taarten koppelen'!O34&lt;&gt;"",'Taarten koppelen'!O34,"")</f>
        <v/>
      </c>
      <c r="AE277" s="1" t="str">
        <f t="shared" si="9"/>
        <v/>
      </c>
    </row>
    <row r="278" spans="4:31" x14ac:dyDescent="0.2">
      <c r="D278" s="100" t="str">
        <f>IF($AE278&lt;&gt;"",VLOOKUP($AE278,Afleveradressen!$A$8:$P$57,15,FALSE),"")</f>
        <v/>
      </c>
      <c r="E278" s="17"/>
      <c r="F278" s="17" t="str">
        <f>IF(AE278&lt;&gt;"",Bestelformulier!$F$44,"")</f>
        <v/>
      </c>
      <c r="G278" s="104"/>
      <c r="H278" s="100" t="str">
        <f>IF($AE278&lt;&gt;"",VLOOKUP($AE278,Afleveradressen!$A$8:$P$57,4,FALSE),"")</f>
        <v/>
      </c>
      <c r="I278" s="101" t="str">
        <f>IF($AE278&lt;&gt;"",VLOOKUP($AE278,Afleveradressen!$A$8:$P$57,5,FALSE),"")</f>
        <v/>
      </c>
      <c r="J278" s="101" t="str">
        <f>IF($AE278&lt;&gt;"",VLOOKUP($AE278,Afleveradressen!$A$8:$P$57,6,FALSE),"")</f>
        <v/>
      </c>
      <c r="K278" s="102" t="str">
        <f>IF($AE278&lt;&gt;"",VLOOKUP($AE278,Afleveradressen!$A$8:$P$57,7,FALSE),"")</f>
        <v/>
      </c>
      <c r="L278" s="72" t="str">
        <f>IF(AND('Taarten koppelen'!E35&lt;&gt;"",$Y278&lt;&gt;""),'Taarten koppelen'!E35,"")</f>
        <v/>
      </c>
      <c r="M278" s="72" t="str">
        <f>IF(AND('Taarten koppelen'!F35&lt;&gt;"",$Y278&lt;&gt;""),'Taarten koppelen'!F35,"")</f>
        <v/>
      </c>
      <c r="N278" s="72" t="str">
        <f>IF($AE278&lt;&gt;"",VLOOKUP($AE278,Afleveradressen!$A$8:$P$57,11,FALSE),"")</f>
        <v/>
      </c>
      <c r="O278" s="101" t="str">
        <f>IF($AE278&lt;&gt;"",VLOOKUP($AE278,Afleveradressen!$A$8:$P$57,12,FALSE),"")</f>
        <v/>
      </c>
      <c r="P278" s="72" t="str">
        <f>IF(AND('Taarten koppelen'!G35&lt;&gt;"",$Y278&lt;&gt;""),'Taarten koppelen'!G35,"")</f>
        <v/>
      </c>
      <c r="Q278" s="17" t="str">
        <f t="shared" si="8"/>
        <v/>
      </c>
      <c r="R278" s="102" t="str">
        <f>IF($AE278&lt;&gt;"",VLOOKUP($AE278,Afleveradressen!$A$8:$P$57,8,FALSE),"")</f>
        <v/>
      </c>
      <c r="S278" s="105" t="str">
        <f>IF($AE278&lt;&gt;"",VLOOKUP($AE278,Afleveradressen!$A$8:$P$57,14,FALSE),"")</f>
        <v/>
      </c>
      <c r="T278" s="103" t="str">
        <f>IF(S278&lt;&gt;"",VLOOKUP($S278,stamgegevens!$B$5:$E$15,3,FALSE),"")</f>
        <v/>
      </c>
      <c r="U278" s="103" t="str">
        <f>IF(T278&lt;&gt;"",VLOOKUP($S278,stamgegevens!$B$5:$E$15,4,FALSE),"")</f>
        <v/>
      </c>
      <c r="V278" s="17"/>
      <c r="W278" s="17"/>
      <c r="X278" s="17" t="str">
        <f>IF(Y278="","",VLOOKUP(Y278,stamgegevens!$C$23:$H$52,6,FALSE))</f>
        <v/>
      </c>
      <c r="Y278" s="104" t="str">
        <f>IF('Taarten koppelen'!$O35&lt;&gt;"",'Taarten koppelen'!$O$4,"")</f>
        <v/>
      </c>
      <c r="Z278" s="17" t="str">
        <f>IF('Taarten koppelen'!O35&lt;&gt;"",'Taarten koppelen'!O35,"")</f>
        <v/>
      </c>
      <c r="AE278" s="1" t="str">
        <f t="shared" si="9"/>
        <v/>
      </c>
    </row>
    <row r="279" spans="4:31" x14ac:dyDescent="0.2">
      <c r="D279" s="100" t="str">
        <f>IF($AE279&lt;&gt;"",VLOOKUP($AE279,Afleveradressen!$A$8:$P$57,15,FALSE),"")</f>
        <v/>
      </c>
      <c r="E279" s="17"/>
      <c r="F279" s="17" t="str">
        <f>IF(AE279&lt;&gt;"",Bestelformulier!$F$44,"")</f>
        <v/>
      </c>
      <c r="G279" s="104"/>
      <c r="H279" s="100" t="str">
        <f>IF($AE279&lt;&gt;"",VLOOKUP($AE279,Afleveradressen!$A$8:$P$57,4,FALSE),"")</f>
        <v/>
      </c>
      <c r="I279" s="101" t="str">
        <f>IF($AE279&lt;&gt;"",VLOOKUP($AE279,Afleveradressen!$A$8:$P$57,5,FALSE),"")</f>
        <v/>
      </c>
      <c r="J279" s="101" t="str">
        <f>IF($AE279&lt;&gt;"",VLOOKUP($AE279,Afleveradressen!$A$8:$P$57,6,FALSE),"")</f>
        <v/>
      </c>
      <c r="K279" s="102" t="str">
        <f>IF($AE279&lt;&gt;"",VLOOKUP($AE279,Afleveradressen!$A$8:$P$57,7,FALSE),"")</f>
        <v/>
      </c>
      <c r="L279" s="72" t="str">
        <f>IF(AND('Taarten koppelen'!E36&lt;&gt;"",$Y279&lt;&gt;""),'Taarten koppelen'!E36,"")</f>
        <v/>
      </c>
      <c r="M279" s="72" t="str">
        <f>IF(AND('Taarten koppelen'!F36&lt;&gt;"",$Y279&lt;&gt;""),'Taarten koppelen'!F36,"")</f>
        <v/>
      </c>
      <c r="N279" s="72" t="str">
        <f>IF($AE279&lt;&gt;"",VLOOKUP($AE279,Afleveradressen!$A$8:$P$57,11,FALSE),"")</f>
        <v/>
      </c>
      <c r="O279" s="101" t="str">
        <f>IF($AE279&lt;&gt;"",VLOOKUP($AE279,Afleveradressen!$A$8:$P$57,12,FALSE),"")</f>
        <v/>
      </c>
      <c r="P279" s="72" t="str">
        <f>IF(AND('Taarten koppelen'!G36&lt;&gt;"",$Y279&lt;&gt;""),'Taarten koppelen'!G36,"")</f>
        <v/>
      </c>
      <c r="Q279" s="17" t="str">
        <f t="shared" si="8"/>
        <v/>
      </c>
      <c r="R279" s="102" t="str">
        <f>IF($AE279&lt;&gt;"",VLOOKUP($AE279,Afleveradressen!$A$8:$P$57,8,FALSE),"")</f>
        <v/>
      </c>
      <c r="S279" s="105" t="str">
        <f>IF($AE279&lt;&gt;"",VLOOKUP($AE279,Afleveradressen!$A$8:$P$57,14,FALSE),"")</f>
        <v/>
      </c>
      <c r="T279" s="103" t="str">
        <f>IF(S279&lt;&gt;"",VLOOKUP($S279,stamgegevens!$B$5:$E$15,3,FALSE),"")</f>
        <v/>
      </c>
      <c r="U279" s="103" t="str">
        <f>IF(T279&lt;&gt;"",VLOOKUP($S279,stamgegevens!$B$5:$E$15,4,FALSE),"")</f>
        <v/>
      </c>
      <c r="V279" s="17"/>
      <c r="W279" s="17"/>
      <c r="X279" s="17" t="str">
        <f>IF(Y279="","",VLOOKUP(Y279,stamgegevens!$C$23:$H$52,6,FALSE))</f>
        <v/>
      </c>
      <c r="Y279" s="104" t="str">
        <f>IF('Taarten koppelen'!$O36&lt;&gt;"",'Taarten koppelen'!$O$4,"")</f>
        <v/>
      </c>
      <c r="Z279" s="17" t="str">
        <f>IF('Taarten koppelen'!O36&lt;&gt;"",'Taarten koppelen'!O36,"")</f>
        <v/>
      </c>
      <c r="AE279" s="1" t="str">
        <f t="shared" si="9"/>
        <v/>
      </c>
    </row>
    <row r="280" spans="4:31" x14ac:dyDescent="0.2">
      <c r="D280" s="100" t="str">
        <f>IF($AE280&lt;&gt;"",VLOOKUP($AE280,Afleveradressen!$A$8:$P$57,15,FALSE),"")</f>
        <v/>
      </c>
      <c r="E280" s="17"/>
      <c r="F280" s="17" t="str">
        <f>IF(AE280&lt;&gt;"",Bestelformulier!$F$44,"")</f>
        <v/>
      </c>
      <c r="G280" s="104"/>
      <c r="H280" s="100" t="str">
        <f>IF($AE280&lt;&gt;"",VLOOKUP($AE280,Afleveradressen!$A$8:$P$57,4,FALSE),"")</f>
        <v/>
      </c>
      <c r="I280" s="101" t="str">
        <f>IF($AE280&lt;&gt;"",VLOOKUP($AE280,Afleveradressen!$A$8:$P$57,5,FALSE),"")</f>
        <v/>
      </c>
      <c r="J280" s="101" t="str">
        <f>IF($AE280&lt;&gt;"",VLOOKUP($AE280,Afleveradressen!$A$8:$P$57,6,FALSE),"")</f>
        <v/>
      </c>
      <c r="K280" s="102" t="str">
        <f>IF($AE280&lt;&gt;"",VLOOKUP($AE280,Afleveradressen!$A$8:$P$57,7,FALSE),"")</f>
        <v/>
      </c>
      <c r="L280" s="72" t="str">
        <f>IF(AND('Taarten koppelen'!E37&lt;&gt;"",$Y280&lt;&gt;""),'Taarten koppelen'!E37,"")</f>
        <v/>
      </c>
      <c r="M280" s="72" t="str">
        <f>IF(AND('Taarten koppelen'!F37&lt;&gt;"",$Y280&lt;&gt;""),'Taarten koppelen'!F37,"")</f>
        <v/>
      </c>
      <c r="N280" s="72" t="str">
        <f>IF($AE280&lt;&gt;"",VLOOKUP($AE280,Afleveradressen!$A$8:$P$57,11,FALSE),"")</f>
        <v/>
      </c>
      <c r="O280" s="101" t="str">
        <f>IF($AE280&lt;&gt;"",VLOOKUP($AE280,Afleveradressen!$A$8:$P$57,12,FALSE),"")</f>
        <v/>
      </c>
      <c r="P280" s="72" t="str">
        <f>IF(AND('Taarten koppelen'!G37&lt;&gt;"",$Y280&lt;&gt;""),'Taarten koppelen'!G37,"")</f>
        <v/>
      </c>
      <c r="Q280" s="17" t="str">
        <f t="shared" si="8"/>
        <v/>
      </c>
      <c r="R280" s="102" t="str">
        <f>IF($AE280&lt;&gt;"",VLOOKUP($AE280,Afleveradressen!$A$8:$P$57,8,FALSE),"")</f>
        <v/>
      </c>
      <c r="S280" s="105" t="str">
        <f>IF($AE280&lt;&gt;"",VLOOKUP($AE280,Afleveradressen!$A$8:$P$57,14,FALSE),"")</f>
        <v/>
      </c>
      <c r="T280" s="103" t="str">
        <f>IF(S280&lt;&gt;"",VLOOKUP($S280,stamgegevens!$B$5:$E$15,3,FALSE),"")</f>
        <v/>
      </c>
      <c r="U280" s="103" t="str">
        <f>IF(T280&lt;&gt;"",VLOOKUP($S280,stamgegevens!$B$5:$E$15,4,FALSE),"")</f>
        <v/>
      </c>
      <c r="V280" s="17"/>
      <c r="W280" s="17"/>
      <c r="X280" s="17" t="str">
        <f>IF(Y280="","",VLOOKUP(Y280,stamgegevens!$C$23:$H$52,6,FALSE))</f>
        <v/>
      </c>
      <c r="Y280" s="104" t="str">
        <f>IF('Taarten koppelen'!$O37&lt;&gt;"",'Taarten koppelen'!$O$4,"")</f>
        <v/>
      </c>
      <c r="Z280" s="17" t="str">
        <f>IF('Taarten koppelen'!O37&lt;&gt;"",'Taarten koppelen'!O37,"")</f>
        <v/>
      </c>
      <c r="AE280" s="1" t="str">
        <f t="shared" si="9"/>
        <v/>
      </c>
    </row>
    <row r="281" spans="4:31" x14ac:dyDescent="0.2">
      <c r="D281" s="100" t="str">
        <f>IF($AE281&lt;&gt;"",VLOOKUP($AE281,Afleveradressen!$A$8:$P$57,15,FALSE),"")</f>
        <v/>
      </c>
      <c r="E281" s="17"/>
      <c r="F281" s="17" t="str">
        <f>IF(AE281&lt;&gt;"",Bestelformulier!$F$44,"")</f>
        <v/>
      </c>
      <c r="G281" s="104"/>
      <c r="H281" s="100" t="str">
        <f>IF($AE281&lt;&gt;"",VLOOKUP($AE281,Afleveradressen!$A$8:$P$57,4,FALSE),"")</f>
        <v/>
      </c>
      <c r="I281" s="101" t="str">
        <f>IF($AE281&lt;&gt;"",VLOOKUP($AE281,Afleveradressen!$A$8:$P$57,5,FALSE),"")</f>
        <v/>
      </c>
      <c r="J281" s="101" t="str">
        <f>IF($AE281&lt;&gt;"",VLOOKUP($AE281,Afleveradressen!$A$8:$P$57,6,FALSE),"")</f>
        <v/>
      </c>
      <c r="K281" s="102" t="str">
        <f>IF($AE281&lt;&gt;"",VLOOKUP($AE281,Afleveradressen!$A$8:$P$57,7,FALSE),"")</f>
        <v/>
      </c>
      <c r="L281" s="72" t="str">
        <f>IF(AND('Taarten koppelen'!E38&lt;&gt;"",$Y281&lt;&gt;""),'Taarten koppelen'!E38,"")</f>
        <v/>
      </c>
      <c r="M281" s="72" t="str">
        <f>IF(AND('Taarten koppelen'!F38&lt;&gt;"",$Y281&lt;&gt;""),'Taarten koppelen'!F38,"")</f>
        <v/>
      </c>
      <c r="N281" s="72" t="str">
        <f>IF($AE281&lt;&gt;"",VLOOKUP($AE281,Afleveradressen!$A$8:$P$57,11,FALSE),"")</f>
        <v/>
      </c>
      <c r="O281" s="101" t="str">
        <f>IF($AE281&lt;&gt;"",VLOOKUP($AE281,Afleveradressen!$A$8:$P$57,12,FALSE),"")</f>
        <v/>
      </c>
      <c r="P281" s="72" t="str">
        <f>IF(AND('Taarten koppelen'!G38&lt;&gt;"",$Y281&lt;&gt;""),'Taarten koppelen'!G38,"")</f>
        <v/>
      </c>
      <c r="Q281" s="17" t="str">
        <f t="shared" si="8"/>
        <v/>
      </c>
      <c r="R281" s="102" t="str">
        <f>IF($AE281&lt;&gt;"",VLOOKUP($AE281,Afleveradressen!$A$8:$P$57,8,FALSE),"")</f>
        <v/>
      </c>
      <c r="S281" s="105" t="str">
        <f>IF($AE281&lt;&gt;"",VLOOKUP($AE281,Afleveradressen!$A$8:$P$57,14,FALSE),"")</f>
        <v/>
      </c>
      <c r="T281" s="103" t="str">
        <f>IF(S281&lt;&gt;"",VLOOKUP($S281,stamgegevens!$B$5:$E$15,3,FALSE),"")</f>
        <v/>
      </c>
      <c r="U281" s="103" t="str">
        <f>IF(T281&lt;&gt;"",VLOOKUP($S281,stamgegevens!$B$5:$E$15,4,FALSE),"")</f>
        <v/>
      </c>
      <c r="V281" s="17"/>
      <c r="W281" s="17"/>
      <c r="X281" s="17" t="str">
        <f>IF(Y281="","",VLOOKUP(Y281,stamgegevens!$C$23:$H$52,6,FALSE))</f>
        <v/>
      </c>
      <c r="Y281" s="104" t="str">
        <f>IF('Taarten koppelen'!$O38&lt;&gt;"",'Taarten koppelen'!$O$4,"")</f>
        <v/>
      </c>
      <c r="Z281" s="17" t="str">
        <f>IF('Taarten koppelen'!O38&lt;&gt;"",'Taarten koppelen'!O38,"")</f>
        <v/>
      </c>
      <c r="AE281" s="1" t="str">
        <f t="shared" si="9"/>
        <v/>
      </c>
    </row>
    <row r="282" spans="4:31" x14ac:dyDescent="0.2">
      <c r="D282" s="100" t="str">
        <f>IF($AE282&lt;&gt;"",VLOOKUP($AE282,Afleveradressen!$A$8:$P$57,15,FALSE),"")</f>
        <v/>
      </c>
      <c r="E282" s="17"/>
      <c r="F282" s="17" t="str">
        <f>IF(AE282&lt;&gt;"",Bestelformulier!$F$44,"")</f>
        <v/>
      </c>
      <c r="G282" s="104"/>
      <c r="H282" s="100" t="str">
        <f>IF($AE282&lt;&gt;"",VLOOKUP($AE282,Afleveradressen!$A$8:$P$57,4,FALSE),"")</f>
        <v/>
      </c>
      <c r="I282" s="101" t="str">
        <f>IF($AE282&lt;&gt;"",VLOOKUP($AE282,Afleveradressen!$A$8:$P$57,5,FALSE),"")</f>
        <v/>
      </c>
      <c r="J282" s="101" t="str">
        <f>IF($AE282&lt;&gt;"",VLOOKUP($AE282,Afleveradressen!$A$8:$P$57,6,FALSE),"")</f>
        <v/>
      </c>
      <c r="K282" s="102" t="str">
        <f>IF($AE282&lt;&gt;"",VLOOKUP($AE282,Afleveradressen!$A$8:$P$57,7,FALSE),"")</f>
        <v/>
      </c>
      <c r="L282" s="72" t="str">
        <f>IF(AND('Taarten koppelen'!E39&lt;&gt;"",$Y282&lt;&gt;""),'Taarten koppelen'!E39,"")</f>
        <v/>
      </c>
      <c r="M282" s="72" t="str">
        <f>IF(AND('Taarten koppelen'!F39&lt;&gt;"",$Y282&lt;&gt;""),'Taarten koppelen'!F39,"")</f>
        <v/>
      </c>
      <c r="N282" s="72" t="str">
        <f>IF($AE282&lt;&gt;"",VLOOKUP($AE282,Afleveradressen!$A$8:$P$57,11,FALSE),"")</f>
        <v/>
      </c>
      <c r="O282" s="101" t="str">
        <f>IF($AE282&lt;&gt;"",VLOOKUP($AE282,Afleveradressen!$A$8:$P$57,12,FALSE),"")</f>
        <v/>
      </c>
      <c r="P282" s="72" t="str">
        <f>IF(AND('Taarten koppelen'!G39&lt;&gt;"",$Y282&lt;&gt;""),'Taarten koppelen'!G39,"")</f>
        <v/>
      </c>
      <c r="Q282" s="17" t="str">
        <f t="shared" si="8"/>
        <v/>
      </c>
      <c r="R282" s="102" t="str">
        <f>IF($AE282&lt;&gt;"",VLOOKUP($AE282,Afleveradressen!$A$8:$P$57,8,FALSE),"")</f>
        <v/>
      </c>
      <c r="S282" s="105" t="str">
        <f>IF($AE282&lt;&gt;"",VLOOKUP($AE282,Afleveradressen!$A$8:$P$57,14,FALSE),"")</f>
        <v/>
      </c>
      <c r="T282" s="103" t="str">
        <f>IF(S282&lt;&gt;"",VLOOKUP($S282,stamgegevens!$B$5:$E$15,3,FALSE),"")</f>
        <v/>
      </c>
      <c r="U282" s="103" t="str">
        <f>IF(T282&lt;&gt;"",VLOOKUP($S282,stamgegevens!$B$5:$E$15,4,FALSE),"")</f>
        <v/>
      </c>
      <c r="V282" s="17"/>
      <c r="W282" s="17"/>
      <c r="X282" s="17" t="str">
        <f>IF(Y282="","",VLOOKUP(Y282,stamgegevens!$C$23:$H$52,6,FALSE))</f>
        <v/>
      </c>
      <c r="Y282" s="104" t="str">
        <f>IF('Taarten koppelen'!$O39&lt;&gt;"",'Taarten koppelen'!$O$4,"")</f>
        <v/>
      </c>
      <c r="Z282" s="17" t="str">
        <f>IF('Taarten koppelen'!O39&lt;&gt;"",'Taarten koppelen'!O39,"")</f>
        <v/>
      </c>
      <c r="AE282" s="1" t="str">
        <f t="shared" si="9"/>
        <v/>
      </c>
    </row>
    <row r="283" spans="4:31" x14ac:dyDescent="0.2">
      <c r="D283" s="100" t="str">
        <f>IF($AE283&lt;&gt;"",VLOOKUP($AE283,Afleveradressen!$A$8:$P$57,15,FALSE),"")</f>
        <v/>
      </c>
      <c r="E283" s="17"/>
      <c r="F283" s="17" t="str">
        <f>IF(AE283&lt;&gt;"",Bestelformulier!$F$44,"")</f>
        <v/>
      </c>
      <c r="G283" s="104"/>
      <c r="H283" s="100" t="str">
        <f>IF($AE283&lt;&gt;"",VLOOKUP($AE283,Afleveradressen!$A$8:$P$57,4,FALSE),"")</f>
        <v/>
      </c>
      <c r="I283" s="101" t="str">
        <f>IF($AE283&lt;&gt;"",VLOOKUP($AE283,Afleveradressen!$A$8:$P$57,5,FALSE),"")</f>
        <v/>
      </c>
      <c r="J283" s="101" t="str">
        <f>IF($AE283&lt;&gt;"",VLOOKUP($AE283,Afleveradressen!$A$8:$P$57,6,FALSE),"")</f>
        <v/>
      </c>
      <c r="K283" s="102" t="str">
        <f>IF($AE283&lt;&gt;"",VLOOKUP($AE283,Afleveradressen!$A$8:$P$57,7,FALSE),"")</f>
        <v/>
      </c>
      <c r="L283" s="72" t="str">
        <f>IF(AND('Taarten koppelen'!E40&lt;&gt;"",$Y283&lt;&gt;""),'Taarten koppelen'!E40,"")</f>
        <v/>
      </c>
      <c r="M283" s="72" t="str">
        <f>IF(AND('Taarten koppelen'!F40&lt;&gt;"",$Y283&lt;&gt;""),'Taarten koppelen'!F40,"")</f>
        <v/>
      </c>
      <c r="N283" s="72" t="str">
        <f>IF($AE283&lt;&gt;"",VLOOKUP($AE283,Afleveradressen!$A$8:$P$57,11,FALSE),"")</f>
        <v/>
      </c>
      <c r="O283" s="101" t="str">
        <f>IF($AE283&lt;&gt;"",VLOOKUP($AE283,Afleveradressen!$A$8:$P$57,12,FALSE),"")</f>
        <v/>
      </c>
      <c r="P283" s="72" t="str">
        <f>IF(AND('Taarten koppelen'!G40&lt;&gt;"",$Y283&lt;&gt;""),'Taarten koppelen'!G40,"")</f>
        <v/>
      </c>
      <c r="Q283" s="17" t="str">
        <f t="shared" si="8"/>
        <v/>
      </c>
      <c r="R283" s="102" t="str">
        <f>IF($AE283&lt;&gt;"",VLOOKUP($AE283,Afleveradressen!$A$8:$P$57,8,FALSE),"")</f>
        <v/>
      </c>
      <c r="S283" s="105" t="str">
        <f>IF($AE283&lt;&gt;"",VLOOKUP($AE283,Afleveradressen!$A$8:$P$57,14,FALSE),"")</f>
        <v/>
      </c>
      <c r="T283" s="103" t="str">
        <f>IF(S283&lt;&gt;"",VLOOKUP($S283,stamgegevens!$B$5:$E$15,3,FALSE),"")</f>
        <v/>
      </c>
      <c r="U283" s="103" t="str">
        <f>IF(T283&lt;&gt;"",VLOOKUP($S283,stamgegevens!$B$5:$E$15,4,FALSE),"")</f>
        <v/>
      </c>
      <c r="V283" s="17"/>
      <c r="W283" s="17"/>
      <c r="X283" s="17" t="str">
        <f>IF(Y283="","",VLOOKUP(Y283,stamgegevens!$C$23:$H$52,6,FALSE))</f>
        <v/>
      </c>
      <c r="Y283" s="104" t="str">
        <f>IF('Taarten koppelen'!$O40&lt;&gt;"",'Taarten koppelen'!$O$4,"")</f>
        <v/>
      </c>
      <c r="Z283" s="17" t="str">
        <f>IF('Taarten koppelen'!O40&lt;&gt;"",'Taarten koppelen'!O40,"")</f>
        <v/>
      </c>
      <c r="AE283" s="1" t="str">
        <f t="shared" si="9"/>
        <v/>
      </c>
    </row>
    <row r="284" spans="4:31" x14ac:dyDescent="0.2">
      <c r="D284" s="100" t="str">
        <f>IF($AE284&lt;&gt;"",VLOOKUP($AE284,Afleveradressen!$A$8:$P$57,15,FALSE),"")</f>
        <v/>
      </c>
      <c r="E284" s="17"/>
      <c r="F284" s="17" t="str">
        <f>IF(AE284&lt;&gt;"",Bestelformulier!$F$44,"")</f>
        <v/>
      </c>
      <c r="G284" s="104"/>
      <c r="H284" s="100" t="str">
        <f>IF($AE284&lt;&gt;"",VLOOKUP($AE284,Afleveradressen!$A$8:$P$57,4,FALSE),"")</f>
        <v/>
      </c>
      <c r="I284" s="101" t="str">
        <f>IF($AE284&lt;&gt;"",VLOOKUP($AE284,Afleveradressen!$A$8:$P$57,5,FALSE),"")</f>
        <v/>
      </c>
      <c r="J284" s="101" t="str">
        <f>IF($AE284&lt;&gt;"",VLOOKUP($AE284,Afleveradressen!$A$8:$P$57,6,FALSE),"")</f>
        <v/>
      </c>
      <c r="K284" s="102" t="str">
        <f>IF($AE284&lt;&gt;"",VLOOKUP($AE284,Afleveradressen!$A$8:$P$57,7,FALSE),"")</f>
        <v/>
      </c>
      <c r="L284" s="72" t="str">
        <f>IF(AND('Taarten koppelen'!E41&lt;&gt;"",$Y284&lt;&gt;""),'Taarten koppelen'!E41,"")</f>
        <v/>
      </c>
      <c r="M284" s="72" t="str">
        <f>IF(AND('Taarten koppelen'!F41&lt;&gt;"",$Y284&lt;&gt;""),'Taarten koppelen'!F41,"")</f>
        <v/>
      </c>
      <c r="N284" s="72" t="str">
        <f>IF($AE284&lt;&gt;"",VLOOKUP($AE284,Afleveradressen!$A$8:$P$57,11,FALSE),"")</f>
        <v/>
      </c>
      <c r="O284" s="101" t="str">
        <f>IF($AE284&lt;&gt;"",VLOOKUP($AE284,Afleveradressen!$A$8:$P$57,12,FALSE),"")</f>
        <v/>
      </c>
      <c r="P284" s="72" t="str">
        <f>IF(AND('Taarten koppelen'!G41&lt;&gt;"",$Y284&lt;&gt;""),'Taarten koppelen'!G41,"")</f>
        <v/>
      </c>
      <c r="Q284" s="17" t="str">
        <f t="shared" si="8"/>
        <v/>
      </c>
      <c r="R284" s="102" t="str">
        <f>IF($AE284&lt;&gt;"",VLOOKUP($AE284,Afleveradressen!$A$8:$P$57,8,FALSE),"")</f>
        <v/>
      </c>
      <c r="S284" s="105" t="str">
        <f>IF($AE284&lt;&gt;"",VLOOKUP($AE284,Afleveradressen!$A$8:$P$57,14,FALSE),"")</f>
        <v/>
      </c>
      <c r="T284" s="103" t="str">
        <f>IF(S284&lt;&gt;"",VLOOKUP($S284,stamgegevens!$B$5:$E$15,3,FALSE),"")</f>
        <v/>
      </c>
      <c r="U284" s="103" t="str">
        <f>IF(T284&lt;&gt;"",VLOOKUP($S284,stamgegevens!$B$5:$E$15,4,FALSE),"")</f>
        <v/>
      </c>
      <c r="V284" s="17"/>
      <c r="W284" s="17"/>
      <c r="X284" s="17" t="str">
        <f>IF(Y284="","",VLOOKUP(Y284,stamgegevens!$C$23:$H$52,6,FALSE))</f>
        <v/>
      </c>
      <c r="Y284" s="104" t="str">
        <f>IF('Taarten koppelen'!$O41&lt;&gt;"",'Taarten koppelen'!$O$4,"")</f>
        <v/>
      </c>
      <c r="Z284" s="17" t="str">
        <f>IF('Taarten koppelen'!O41&lt;&gt;"",'Taarten koppelen'!O41,"")</f>
        <v/>
      </c>
      <c r="AE284" s="1" t="str">
        <f t="shared" si="9"/>
        <v/>
      </c>
    </row>
    <row r="285" spans="4:31" x14ac:dyDescent="0.2">
      <c r="D285" s="100" t="str">
        <f>IF($AE285&lt;&gt;"",VLOOKUP($AE285,Afleveradressen!$A$8:$P$57,15,FALSE),"")</f>
        <v/>
      </c>
      <c r="E285" s="17"/>
      <c r="F285" s="17" t="str">
        <f>IF(AE285&lt;&gt;"",Bestelformulier!$F$44,"")</f>
        <v/>
      </c>
      <c r="G285" s="104"/>
      <c r="H285" s="100" t="str">
        <f>IF($AE285&lt;&gt;"",VLOOKUP($AE285,Afleveradressen!$A$8:$P$57,4,FALSE),"")</f>
        <v/>
      </c>
      <c r="I285" s="101" t="str">
        <f>IF($AE285&lt;&gt;"",VLOOKUP($AE285,Afleveradressen!$A$8:$P$57,5,FALSE),"")</f>
        <v/>
      </c>
      <c r="J285" s="101" t="str">
        <f>IF($AE285&lt;&gt;"",VLOOKUP($AE285,Afleveradressen!$A$8:$P$57,6,FALSE),"")</f>
        <v/>
      </c>
      <c r="K285" s="102" t="str">
        <f>IF($AE285&lt;&gt;"",VLOOKUP($AE285,Afleveradressen!$A$8:$P$57,7,FALSE),"")</f>
        <v/>
      </c>
      <c r="L285" s="72" t="str">
        <f>IF(AND('Taarten koppelen'!E42&lt;&gt;"",$Y285&lt;&gt;""),'Taarten koppelen'!E42,"")</f>
        <v/>
      </c>
      <c r="M285" s="72" t="str">
        <f>IF(AND('Taarten koppelen'!F42&lt;&gt;"",$Y285&lt;&gt;""),'Taarten koppelen'!F42,"")</f>
        <v/>
      </c>
      <c r="N285" s="72" t="str">
        <f>IF($AE285&lt;&gt;"",VLOOKUP($AE285,Afleveradressen!$A$8:$P$57,11,FALSE),"")</f>
        <v/>
      </c>
      <c r="O285" s="101" t="str">
        <f>IF($AE285&lt;&gt;"",VLOOKUP($AE285,Afleveradressen!$A$8:$P$57,12,FALSE),"")</f>
        <v/>
      </c>
      <c r="P285" s="72" t="str">
        <f>IF(AND('Taarten koppelen'!G42&lt;&gt;"",$Y285&lt;&gt;""),'Taarten koppelen'!G42,"")</f>
        <v/>
      </c>
      <c r="Q285" s="17" t="str">
        <f t="shared" si="8"/>
        <v/>
      </c>
      <c r="R285" s="102" t="str">
        <f>IF($AE285&lt;&gt;"",VLOOKUP($AE285,Afleveradressen!$A$8:$P$57,8,FALSE),"")</f>
        <v/>
      </c>
      <c r="S285" s="105" t="str">
        <f>IF($AE285&lt;&gt;"",VLOOKUP($AE285,Afleveradressen!$A$8:$P$57,14,FALSE),"")</f>
        <v/>
      </c>
      <c r="T285" s="103" t="str">
        <f>IF(S285&lt;&gt;"",VLOOKUP($S285,stamgegevens!$B$5:$E$15,3,FALSE),"")</f>
        <v/>
      </c>
      <c r="U285" s="103" t="str">
        <f>IF(T285&lt;&gt;"",VLOOKUP($S285,stamgegevens!$B$5:$E$15,4,FALSE),"")</f>
        <v/>
      </c>
      <c r="V285" s="17"/>
      <c r="W285" s="17"/>
      <c r="X285" s="17" t="str">
        <f>IF(Y285="","",VLOOKUP(Y285,stamgegevens!$C$23:$H$52,6,FALSE))</f>
        <v/>
      </c>
      <c r="Y285" s="104" t="str">
        <f>IF('Taarten koppelen'!$O42&lt;&gt;"",'Taarten koppelen'!$O$4,"")</f>
        <v/>
      </c>
      <c r="Z285" s="17" t="str">
        <f>IF('Taarten koppelen'!O42&lt;&gt;"",'Taarten koppelen'!O42,"")</f>
        <v/>
      </c>
      <c r="AE285" s="1" t="str">
        <f t="shared" si="9"/>
        <v/>
      </c>
    </row>
    <row r="286" spans="4:31" x14ac:dyDescent="0.2">
      <c r="D286" s="100" t="str">
        <f>IF($AE286&lt;&gt;"",VLOOKUP($AE286,Afleveradressen!$A$8:$P$57,15,FALSE),"")</f>
        <v/>
      </c>
      <c r="E286" s="17"/>
      <c r="F286" s="17" t="str">
        <f>IF(AE286&lt;&gt;"",Bestelformulier!$F$44,"")</f>
        <v/>
      </c>
      <c r="G286" s="104"/>
      <c r="H286" s="100" t="str">
        <f>IF($AE286&lt;&gt;"",VLOOKUP($AE286,Afleveradressen!$A$8:$P$57,4,FALSE),"")</f>
        <v/>
      </c>
      <c r="I286" s="101" t="str">
        <f>IF($AE286&lt;&gt;"",VLOOKUP($AE286,Afleveradressen!$A$8:$P$57,5,FALSE),"")</f>
        <v/>
      </c>
      <c r="J286" s="101" t="str">
        <f>IF($AE286&lt;&gt;"",VLOOKUP($AE286,Afleveradressen!$A$8:$P$57,6,FALSE),"")</f>
        <v/>
      </c>
      <c r="K286" s="102" t="str">
        <f>IF($AE286&lt;&gt;"",VLOOKUP($AE286,Afleveradressen!$A$8:$P$57,7,FALSE),"")</f>
        <v/>
      </c>
      <c r="L286" s="72" t="str">
        <f>IF(AND('Taarten koppelen'!E43&lt;&gt;"",$Y286&lt;&gt;""),'Taarten koppelen'!E43,"")</f>
        <v/>
      </c>
      <c r="M286" s="72" t="str">
        <f>IF(AND('Taarten koppelen'!F43&lt;&gt;"",$Y286&lt;&gt;""),'Taarten koppelen'!F43,"")</f>
        <v/>
      </c>
      <c r="N286" s="72" t="str">
        <f>IF($AE286&lt;&gt;"",VLOOKUP($AE286,Afleveradressen!$A$8:$P$57,11,FALSE),"")</f>
        <v/>
      </c>
      <c r="O286" s="101" t="str">
        <f>IF($AE286&lt;&gt;"",VLOOKUP($AE286,Afleveradressen!$A$8:$P$57,12,FALSE),"")</f>
        <v/>
      </c>
      <c r="P286" s="72" t="str">
        <f>IF(AND('Taarten koppelen'!G43&lt;&gt;"",$Y286&lt;&gt;""),'Taarten koppelen'!G43,"")</f>
        <v/>
      </c>
      <c r="Q286" s="17" t="str">
        <f t="shared" si="8"/>
        <v/>
      </c>
      <c r="R286" s="102" t="str">
        <f>IF($AE286&lt;&gt;"",VLOOKUP($AE286,Afleveradressen!$A$8:$P$57,8,FALSE),"")</f>
        <v/>
      </c>
      <c r="S286" s="105" t="str">
        <f>IF($AE286&lt;&gt;"",VLOOKUP($AE286,Afleveradressen!$A$8:$P$57,14,FALSE),"")</f>
        <v/>
      </c>
      <c r="T286" s="103" t="str">
        <f>IF(S286&lt;&gt;"",VLOOKUP($S286,stamgegevens!$B$5:$E$15,3,FALSE),"")</f>
        <v/>
      </c>
      <c r="U286" s="103" t="str">
        <f>IF(T286&lt;&gt;"",VLOOKUP($S286,stamgegevens!$B$5:$E$15,4,FALSE),"")</f>
        <v/>
      </c>
      <c r="V286" s="17"/>
      <c r="W286" s="17"/>
      <c r="X286" s="17" t="str">
        <f>IF(Y286="","",VLOOKUP(Y286,stamgegevens!$C$23:$H$52,6,FALSE))</f>
        <v/>
      </c>
      <c r="Y286" s="104" t="str">
        <f>IF('Taarten koppelen'!$O43&lt;&gt;"",'Taarten koppelen'!$O$4,"")</f>
        <v/>
      </c>
      <c r="Z286" s="17" t="str">
        <f>IF('Taarten koppelen'!O43&lt;&gt;"",'Taarten koppelen'!O43,"")</f>
        <v/>
      </c>
      <c r="AE286" s="1" t="str">
        <f t="shared" si="9"/>
        <v/>
      </c>
    </row>
    <row r="287" spans="4:31" x14ac:dyDescent="0.2">
      <c r="D287" s="100" t="str">
        <f>IF($AE287&lt;&gt;"",VLOOKUP($AE287,Afleveradressen!$A$8:$P$57,15,FALSE),"")</f>
        <v/>
      </c>
      <c r="E287" s="17"/>
      <c r="F287" s="17" t="str">
        <f>IF(AE287&lt;&gt;"",Bestelformulier!$F$44,"")</f>
        <v/>
      </c>
      <c r="G287" s="104"/>
      <c r="H287" s="100" t="str">
        <f>IF($AE287&lt;&gt;"",VLOOKUP($AE287,Afleveradressen!$A$8:$P$57,4,FALSE),"")</f>
        <v/>
      </c>
      <c r="I287" s="101" t="str">
        <f>IF($AE287&lt;&gt;"",VLOOKUP($AE287,Afleveradressen!$A$8:$P$57,5,FALSE),"")</f>
        <v/>
      </c>
      <c r="J287" s="101" t="str">
        <f>IF($AE287&lt;&gt;"",VLOOKUP($AE287,Afleveradressen!$A$8:$P$57,6,FALSE),"")</f>
        <v/>
      </c>
      <c r="K287" s="102" t="str">
        <f>IF($AE287&lt;&gt;"",VLOOKUP($AE287,Afleveradressen!$A$8:$P$57,7,FALSE),"")</f>
        <v/>
      </c>
      <c r="L287" s="72" t="str">
        <f>IF(AND('Taarten koppelen'!E44&lt;&gt;"",$Y287&lt;&gt;""),'Taarten koppelen'!E44,"")</f>
        <v/>
      </c>
      <c r="M287" s="72" t="str">
        <f>IF(AND('Taarten koppelen'!F44&lt;&gt;"",$Y287&lt;&gt;""),'Taarten koppelen'!F44,"")</f>
        <v/>
      </c>
      <c r="N287" s="72" t="str">
        <f>IF($AE287&lt;&gt;"",VLOOKUP($AE287,Afleveradressen!$A$8:$P$57,11,FALSE),"")</f>
        <v/>
      </c>
      <c r="O287" s="101" t="str">
        <f>IF($AE287&lt;&gt;"",VLOOKUP($AE287,Afleveradressen!$A$8:$P$57,12,FALSE),"")</f>
        <v/>
      </c>
      <c r="P287" s="72" t="str">
        <f>IF(AND('Taarten koppelen'!G44&lt;&gt;"",$Y287&lt;&gt;""),'Taarten koppelen'!G44,"")</f>
        <v/>
      </c>
      <c r="Q287" s="17" t="str">
        <f t="shared" si="8"/>
        <v/>
      </c>
      <c r="R287" s="102" t="str">
        <f>IF($AE287&lt;&gt;"",VLOOKUP($AE287,Afleveradressen!$A$8:$P$57,8,FALSE),"")</f>
        <v/>
      </c>
      <c r="S287" s="105" t="str">
        <f>IF($AE287&lt;&gt;"",VLOOKUP($AE287,Afleveradressen!$A$8:$P$57,14,FALSE),"")</f>
        <v/>
      </c>
      <c r="T287" s="103" t="str">
        <f>IF(S287&lt;&gt;"",VLOOKUP($S287,stamgegevens!$B$5:$E$15,3,FALSE),"")</f>
        <v/>
      </c>
      <c r="U287" s="103" t="str">
        <f>IF(T287&lt;&gt;"",VLOOKUP($S287,stamgegevens!$B$5:$E$15,4,FALSE),"")</f>
        <v/>
      </c>
      <c r="V287" s="17"/>
      <c r="W287" s="17"/>
      <c r="X287" s="17" t="str">
        <f>IF(Y287="","",VLOOKUP(Y287,stamgegevens!$C$23:$H$52,6,FALSE))</f>
        <v/>
      </c>
      <c r="Y287" s="104" t="str">
        <f>IF('Taarten koppelen'!$O44&lt;&gt;"",'Taarten koppelen'!$O$4,"")</f>
        <v/>
      </c>
      <c r="Z287" s="17" t="str">
        <f>IF('Taarten koppelen'!O44&lt;&gt;"",'Taarten koppelen'!O44,"")</f>
        <v/>
      </c>
      <c r="AE287" s="1" t="str">
        <f t="shared" si="9"/>
        <v/>
      </c>
    </row>
    <row r="288" spans="4:31" x14ac:dyDescent="0.2">
      <c r="D288" s="100" t="str">
        <f>IF($AE288&lt;&gt;"",VLOOKUP($AE288,Afleveradressen!$A$8:$P$57,15,FALSE),"")</f>
        <v/>
      </c>
      <c r="E288" s="17"/>
      <c r="F288" s="17" t="str">
        <f>IF(AE288&lt;&gt;"",Bestelformulier!$F$44,"")</f>
        <v/>
      </c>
      <c r="G288" s="104"/>
      <c r="H288" s="100" t="str">
        <f>IF($AE288&lt;&gt;"",VLOOKUP($AE288,Afleveradressen!$A$8:$P$57,4,FALSE),"")</f>
        <v/>
      </c>
      <c r="I288" s="101" t="str">
        <f>IF($AE288&lt;&gt;"",VLOOKUP($AE288,Afleveradressen!$A$8:$P$57,5,FALSE),"")</f>
        <v/>
      </c>
      <c r="J288" s="101" t="str">
        <f>IF($AE288&lt;&gt;"",VLOOKUP($AE288,Afleveradressen!$A$8:$P$57,6,FALSE),"")</f>
        <v/>
      </c>
      <c r="K288" s="102" t="str">
        <f>IF($AE288&lt;&gt;"",VLOOKUP($AE288,Afleveradressen!$A$8:$P$57,7,FALSE),"")</f>
        <v/>
      </c>
      <c r="L288" s="72" t="str">
        <f>IF(AND('Taarten koppelen'!E45&lt;&gt;"",$Y288&lt;&gt;""),'Taarten koppelen'!E45,"")</f>
        <v/>
      </c>
      <c r="M288" s="72" t="str">
        <f>IF(AND('Taarten koppelen'!F45&lt;&gt;"",$Y288&lt;&gt;""),'Taarten koppelen'!F45,"")</f>
        <v/>
      </c>
      <c r="N288" s="72" t="str">
        <f>IF($AE288&lt;&gt;"",VLOOKUP($AE288,Afleveradressen!$A$8:$P$57,11,FALSE),"")</f>
        <v/>
      </c>
      <c r="O288" s="101" t="str">
        <f>IF($AE288&lt;&gt;"",VLOOKUP($AE288,Afleveradressen!$A$8:$P$57,12,FALSE),"")</f>
        <v/>
      </c>
      <c r="P288" s="72" t="str">
        <f>IF(AND('Taarten koppelen'!G45&lt;&gt;"",$Y288&lt;&gt;""),'Taarten koppelen'!G45,"")</f>
        <v/>
      </c>
      <c r="Q288" s="17" t="str">
        <f t="shared" si="8"/>
        <v/>
      </c>
      <c r="R288" s="102" t="str">
        <f>IF($AE288&lt;&gt;"",VLOOKUP($AE288,Afleveradressen!$A$8:$P$57,8,FALSE),"")</f>
        <v/>
      </c>
      <c r="S288" s="105" t="str">
        <f>IF($AE288&lt;&gt;"",VLOOKUP($AE288,Afleveradressen!$A$8:$P$57,14,FALSE),"")</f>
        <v/>
      </c>
      <c r="T288" s="103" t="str">
        <f>IF(S288&lt;&gt;"",VLOOKUP($S288,stamgegevens!$B$5:$E$15,3,FALSE),"")</f>
        <v/>
      </c>
      <c r="U288" s="103" t="str">
        <f>IF(T288&lt;&gt;"",VLOOKUP($S288,stamgegevens!$B$5:$E$15,4,FALSE),"")</f>
        <v/>
      </c>
      <c r="V288" s="17"/>
      <c r="W288" s="17"/>
      <c r="X288" s="17" t="str">
        <f>IF(Y288="","",VLOOKUP(Y288,stamgegevens!$C$23:$H$52,6,FALSE))</f>
        <v/>
      </c>
      <c r="Y288" s="104" t="str">
        <f>IF('Taarten koppelen'!$O45&lt;&gt;"",'Taarten koppelen'!$O$4,"")</f>
        <v/>
      </c>
      <c r="Z288" s="17" t="str">
        <f>IF('Taarten koppelen'!O45&lt;&gt;"",'Taarten koppelen'!O45,"")</f>
        <v/>
      </c>
      <c r="AE288" s="1" t="str">
        <f t="shared" si="9"/>
        <v/>
      </c>
    </row>
    <row r="289" spans="4:31" x14ac:dyDescent="0.2">
      <c r="D289" s="100" t="str">
        <f>IF($AE289&lt;&gt;"",VLOOKUP($AE289,Afleveradressen!$A$8:$P$57,15,FALSE),"")</f>
        <v/>
      </c>
      <c r="E289" s="17"/>
      <c r="F289" s="17" t="str">
        <f>IF(AE289&lt;&gt;"",Bestelformulier!$F$44,"")</f>
        <v/>
      </c>
      <c r="G289" s="104"/>
      <c r="H289" s="100" t="str">
        <f>IF($AE289&lt;&gt;"",VLOOKUP($AE289,Afleveradressen!$A$8:$P$57,4,FALSE),"")</f>
        <v/>
      </c>
      <c r="I289" s="101" t="str">
        <f>IF($AE289&lt;&gt;"",VLOOKUP($AE289,Afleveradressen!$A$8:$P$57,5,FALSE),"")</f>
        <v/>
      </c>
      <c r="J289" s="101" t="str">
        <f>IF($AE289&lt;&gt;"",VLOOKUP($AE289,Afleveradressen!$A$8:$P$57,6,FALSE),"")</f>
        <v/>
      </c>
      <c r="K289" s="102" t="str">
        <f>IF($AE289&lt;&gt;"",VLOOKUP($AE289,Afleveradressen!$A$8:$P$57,7,FALSE),"")</f>
        <v/>
      </c>
      <c r="L289" s="72" t="str">
        <f>IF(AND('Taarten koppelen'!E46&lt;&gt;"",$Y289&lt;&gt;""),'Taarten koppelen'!E46,"")</f>
        <v/>
      </c>
      <c r="M289" s="72" t="str">
        <f>IF(AND('Taarten koppelen'!F46&lt;&gt;"",$Y289&lt;&gt;""),'Taarten koppelen'!F46,"")</f>
        <v/>
      </c>
      <c r="N289" s="72" t="str">
        <f>IF($AE289&lt;&gt;"",VLOOKUP($AE289,Afleveradressen!$A$8:$P$57,11,FALSE),"")</f>
        <v/>
      </c>
      <c r="O289" s="101" t="str">
        <f>IF($AE289&lt;&gt;"",VLOOKUP($AE289,Afleveradressen!$A$8:$P$57,12,FALSE),"")</f>
        <v/>
      </c>
      <c r="P289" s="72" t="str">
        <f>IF(AND('Taarten koppelen'!G46&lt;&gt;"",$Y289&lt;&gt;""),'Taarten koppelen'!G46,"")</f>
        <v/>
      </c>
      <c r="Q289" s="17" t="str">
        <f t="shared" si="8"/>
        <v/>
      </c>
      <c r="R289" s="102" t="str">
        <f>IF($AE289&lt;&gt;"",VLOOKUP($AE289,Afleveradressen!$A$8:$P$57,8,FALSE),"")</f>
        <v/>
      </c>
      <c r="S289" s="105" t="str">
        <f>IF($AE289&lt;&gt;"",VLOOKUP($AE289,Afleveradressen!$A$8:$P$57,14,FALSE),"")</f>
        <v/>
      </c>
      <c r="T289" s="103" t="str">
        <f>IF(S289&lt;&gt;"",VLOOKUP($S289,stamgegevens!$B$5:$E$15,3,FALSE),"")</f>
        <v/>
      </c>
      <c r="U289" s="103" t="str">
        <f>IF(T289&lt;&gt;"",VLOOKUP($S289,stamgegevens!$B$5:$E$15,4,FALSE),"")</f>
        <v/>
      </c>
      <c r="V289" s="17"/>
      <c r="W289" s="17"/>
      <c r="X289" s="17" t="str">
        <f>IF(Y289="","",VLOOKUP(Y289,stamgegevens!$C$23:$H$52,6,FALSE))</f>
        <v/>
      </c>
      <c r="Y289" s="104" t="str">
        <f>IF('Taarten koppelen'!$O46&lt;&gt;"",'Taarten koppelen'!$O$4,"")</f>
        <v/>
      </c>
      <c r="Z289" s="17" t="str">
        <f>IF('Taarten koppelen'!O46&lt;&gt;"",'Taarten koppelen'!O46,"")</f>
        <v/>
      </c>
      <c r="AE289" s="1" t="str">
        <f t="shared" si="9"/>
        <v/>
      </c>
    </row>
    <row r="290" spans="4:31" x14ac:dyDescent="0.2">
      <c r="D290" s="100" t="str">
        <f>IF($AE290&lt;&gt;"",VLOOKUP($AE290,Afleveradressen!$A$8:$P$57,15,FALSE),"")</f>
        <v/>
      </c>
      <c r="E290" s="17"/>
      <c r="F290" s="17" t="str">
        <f>IF(AE290&lt;&gt;"",Bestelformulier!$F$44,"")</f>
        <v/>
      </c>
      <c r="G290" s="104"/>
      <c r="H290" s="100" t="str">
        <f>IF($AE290&lt;&gt;"",VLOOKUP($AE290,Afleveradressen!$A$8:$P$57,4,FALSE),"")</f>
        <v/>
      </c>
      <c r="I290" s="101" t="str">
        <f>IF($AE290&lt;&gt;"",VLOOKUP($AE290,Afleveradressen!$A$8:$P$57,5,FALSE),"")</f>
        <v/>
      </c>
      <c r="J290" s="101" t="str">
        <f>IF($AE290&lt;&gt;"",VLOOKUP($AE290,Afleveradressen!$A$8:$P$57,6,FALSE),"")</f>
        <v/>
      </c>
      <c r="K290" s="102" t="str">
        <f>IF($AE290&lt;&gt;"",VLOOKUP($AE290,Afleveradressen!$A$8:$P$57,7,FALSE),"")</f>
        <v/>
      </c>
      <c r="L290" s="72" t="str">
        <f>IF(AND('Taarten koppelen'!E47&lt;&gt;"",$Y290&lt;&gt;""),'Taarten koppelen'!E47,"")</f>
        <v/>
      </c>
      <c r="M290" s="72" t="str">
        <f>IF(AND('Taarten koppelen'!F47&lt;&gt;"",$Y290&lt;&gt;""),'Taarten koppelen'!F47,"")</f>
        <v/>
      </c>
      <c r="N290" s="72" t="str">
        <f>IF($AE290&lt;&gt;"",VLOOKUP($AE290,Afleveradressen!$A$8:$P$57,11,FALSE),"")</f>
        <v/>
      </c>
      <c r="O290" s="101" t="str">
        <f>IF($AE290&lt;&gt;"",VLOOKUP($AE290,Afleveradressen!$A$8:$P$57,12,FALSE),"")</f>
        <v/>
      </c>
      <c r="P290" s="72" t="str">
        <f>IF(AND('Taarten koppelen'!G47&lt;&gt;"",$Y290&lt;&gt;""),'Taarten koppelen'!G47,"")</f>
        <v/>
      </c>
      <c r="Q290" s="17" t="str">
        <f t="shared" si="8"/>
        <v/>
      </c>
      <c r="R290" s="102" t="str">
        <f>IF($AE290&lt;&gt;"",VLOOKUP($AE290,Afleveradressen!$A$8:$P$57,8,FALSE),"")</f>
        <v/>
      </c>
      <c r="S290" s="105" t="str">
        <f>IF($AE290&lt;&gt;"",VLOOKUP($AE290,Afleveradressen!$A$8:$P$57,14,FALSE),"")</f>
        <v/>
      </c>
      <c r="T290" s="103" t="str">
        <f>IF(S290&lt;&gt;"",VLOOKUP($S290,stamgegevens!$B$5:$E$15,3,FALSE),"")</f>
        <v/>
      </c>
      <c r="U290" s="103" t="str">
        <f>IF(T290&lt;&gt;"",VLOOKUP($S290,stamgegevens!$B$5:$E$15,4,FALSE),"")</f>
        <v/>
      </c>
      <c r="V290" s="17"/>
      <c r="W290" s="17"/>
      <c r="X290" s="17" t="str">
        <f>IF(Y290="","",VLOOKUP(Y290,stamgegevens!$C$23:$H$52,6,FALSE))</f>
        <v/>
      </c>
      <c r="Y290" s="104" t="str">
        <f>IF('Taarten koppelen'!$O47&lt;&gt;"",'Taarten koppelen'!$O$4,"")</f>
        <v/>
      </c>
      <c r="Z290" s="17" t="str">
        <f>IF('Taarten koppelen'!O47&lt;&gt;"",'Taarten koppelen'!O47,"")</f>
        <v/>
      </c>
      <c r="AE290" s="1" t="str">
        <f t="shared" si="9"/>
        <v/>
      </c>
    </row>
    <row r="291" spans="4:31" x14ac:dyDescent="0.2">
      <c r="D291" s="100" t="str">
        <f>IF($AE291&lt;&gt;"",VLOOKUP($AE291,Afleveradressen!$A$8:$P$57,15,FALSE),"")</f>
        <v/>
      </c>
      <c r="E291" s="17"/>
      <c r="F291" s="17" t="str">
        <f>IF(AE291&lt;&gt;"",Bestelformulier!$F$44,"")</f>
        <v/>
      </c>
      <c r="G291" s="104"/>
      <c r="H291" s="100" t="str">
        <f>IF($AE291&lt;&gt;"",VLOOKUP($AE291,Afleveradressen!$A$8:$P$57,4,FALSE),"")</f>
        <v/>
      </c>
      <c r="I291" s="101" t="str">
        <f>IF($AE291&lt;&gt;"",VLOOKUP($AE291,Afleveradressen!$A$8:$P$57,5,FALSE),"")</f>
        <v/>
      </c>
      <c r="J291" s="101" t="str">
        <f>IF($AE291&lt;&gt;"",VLOOKUP($AE291,Afleveradressen!$A$8:$P$57,6,FALSE),"")</f>
        <v/>
      </c>
      <c r="K291" s="102" t="str">
        <f>IF($AE291&lt;&gt;"",VLOOKUP($AE291,Afleveradressen!$A$8:$P$57,7,FALSE),"")</f>
        <v/>
      </c>
      <c r="L291" s="72" t="str">
        <f>IF(AND('Taarten koppelen'!E48&lt;&gt;"",$Y291&lt;&gt;""),'Taarten koppelen'!E48,"")</f>
        <v/>
      </c>
      <c r="M291" s="72" t="str">
        <f>IF(AND('Taarten koppelen'!F48&lt;&gt;"",$Y291&lt;&gt;""),'Taarten koppelen'!F48,"")</f>
        <v/>
      </c>
      <c r="N291" s="72" t="str">
        <f>IF($AE291&lt;&gt;"",VLOOKUP($AE291,Afleveradressen!$A$8:$P$57,11,FALSE),"")</f>
        <v/>
      </c>
      <c r="O291" s="101" t="str">
        <f>IF($AE291&lt;&gt;"",VLOOKUP($AE291,Afleveradressen!$A$8:$P$57,12,FALSE),"")</f>
        <v/>
      </c>
      <c r="P291" s="72" t="str">
        <f>IF(AND('Taarten koppelen'!G48&lt;&gt;"",$Y291&lt;&gt;""),'Taarten koppelen'!G48,"")</f>
        <v/>
      </c>
      <c r="Q291" s="17" t="str">
        <f t="shared" si="8"/>
        <v/>
      </c>
      <c r="R291" s="102" t="str">
        <f>IF($AE291&lt;&gt;"",VLOOKUP($AE291,Afleveradressen!$A$8:$P$57,8,FALSE),"")</f>
        <v/>
      </c>
      <c r="S291" s="105" t="str">
        <f>IF($AE291&lt;&gt;"",VLOOKUP($AE291,Afleveradressen!$A$8:$P$57,14,FALSE),"")</f>
        <v/>
      </c>
      <c r="T291" s="103" t="str">
        <f>IF(S291&lt;&gt;"",VLOOKUP($S291,stamgegevens!$B$5:$E$15,3,FALSE),"")</f>
        <v/>
      </c>
      <c r="U291" s="103" t="str">
        <f>IF(T291&lt;&gt;"",VLOOKUP($S291,stamgegevens!$B$5:$E$15,4,FALSE),"")</f>
        <v/>
      </c>
      <c r="V291" s="17"/>
      <c r="W291" s="17"/>
      <c r="X291" s="17" t="str">
        <f>IF(Y291="","",VLOOKUP(Y291,stamgegevens!$C$23:$H$52,6,FALSE))</f>
        <v/>
      </c>
      <c r="Y291" s="104" t="str">
        <f>IF('Taarten koppelen'!$O48&lt;&gt;"",'Taarten koppelen'!$O$4,"")</f>
        <v/>
      </c>
      <c r="Z291" s="17" t="str">
        <f>IF('Taarten koppelen'!O48&lt;&gt;"",'Taarten koppelen'!O48,"")</f>
        <v/>
      </c>
      <c r="AE291" s="1" t="str">
        <f t="shared" si="9"/>
        <v/>
      </c>
    </row>
    <row r="292" spans="4:31" x14ac:dyDescent="0.2">
      <c r="D292" s="100" t="str">
        <f>IF($AE292&lt;&gt;"",VLOOKUP($AE292,Afleveradressen!$A$8:$P$57,15,FALSE),"")</f>
        <v/>
      </c>
      <c r="E292" s="17"/>
      <c r="F292" s="17" t="str">
        <f>IF(AE292&lt;&gt;"",Bestelformulier!$F$44,"")</f>
        <v/>
      </c>
      <c r="G292" s="104"/>
      <c r="H292" s="100" t="str">
        <f>IF($AE292&lt;&gt;"",VLOOKUP($AE292,Afleveradressen!$A$8:$P$57,4,FALSE),"")</f>
        <v/>
      </c>
      <c r="I292" s="101" t="str">
        <f>IF($AE292&lt;&gt;"",VLOOKUP($AE292,Afleveradressen!$A$8:$P$57,5,FALSE),"")</f>
        <v/>
      </c>
      <c r="J292" s="101" t="str">
        <f>IF($AE292&lt;&gt;"",VLOOKUP($AE292,Afleveradressen!$A$8:$P$57,6,FALSE),"")</f>
        <v/>
      </c>
      <c r="K292" s="102" t="str">
        <f>IF($AE292&lt;&gt;"",VLOOKUP($AE292,Afleveradressen!$A$8:$P$57,7,FALSE),"")</f>
        <v/>
      </c>
      <c r="L292" s="72" t="str">
        <f>IF(AND('Taarten koppelen'!E49&lt;&gt;"",$Y292&lt;&gt;""),'Taarten koppelen'!E49,"")</f>
        <v/>
      </c>
      <c r="M292" s="72" t="str">
        <f>IF(AND('Taarten koppelen'!F49&lt;&gt;"",$Y292&lt;&gt;""),'Taarten koppelen'!F49,"")</f>
        <v/>
      </c>
      <c r="N292" s="72" t="str">
        <f>IF($AE292&lt;&gt;"",VLOOKUP($AE292,Afleveradressen!$A$8:$P$57,11,FALSE),"")</f>
        <v/>
      </c>
      <c r="O292" s="101" t="str">
        <f>IF($AE292&lt;&gt;"",VLOOKUP($AE292,Afleveradressen!$A$8:$P$57,12,FALSE),"")</f>
        <v/>
      </c>
      <c r="P292" s="72" t="str">
        <f>IF(AND('Taarten koppelen'!G49&lt;&gt;"",$Y292&lt;&gt;""),'Taarten koppelen'!G49,"")</f>
        <v/>
      </c>
      <c r="Q292" s="17" t="str">
        <f t="shared" si="8"/>
        <v/>
      </c>
      <c r="R292" s="102" t="str">
        <f>IF($AE292&lt;&gt;"",VLOOKUP($AE292,Afleveradressen!$A$8:$P$57,8,FALSE),"")</f>
        <v/>
      </c>
      <c r="S292" s="105" t="str">
        <f>IF($AE292&lt;&gt;"",VLOOKUP($AE292,Afleveradressen!$A$8:$P$57,14,FALSE),"")</f>
        <v/>
      </c>
      <c r="T292" s="103" t="str">
        <f>IF(S292&lt;&gt;"",VLOOKUP($S292,stamgegevens!$B$5:$E$15,3,FALSE),"")</f>
        <v/>
      </c>
      <c r="U292" s="103" t="str">
        <f>IF(T292&lt;&gt;"",VLOOKUP($S292,stamgegevens!$B$5:$E$15,4,FALSE),"")</f>
        <v/>
      </c>
      <c r="V292" s="17"/>
      <c r="W292" s="17"/>
      <c r="X292" s="17" t="str">
        <f>IF(Y292="","",VLOOKUP(Y292,stamgegevens!$C$23:$H$52,6,FALSE))</f>
        <v/>
      </c>
      <c r="Y292" s="104" t="str">
        <f>IF('Taarten koppelen'!$O49&lt;&gt;"",'Taarten koppelen'!$O$4,"")</f>
        <v/>
      </c>
      <c r="Z292" s="17" t="str">
        <f>IF('Taarten koppelen'!O49&lt;&gt;"",'Taarten koppelen'!O49,"")</f>
        <v/>
      </c>
      <c r="AE292" s="1" t="str">
        <f t="shared" si="9"/>
        <v/>
      </c>
    </row>
    <row r="293" spans="4:31" x14ac:dyDescent="0.2">
      <c r="D293" s="100" t="str">
        <f>IF($AE293&lt;&gt;"",VLOOKUP($AE293,Afleveradressen!$A$8:$P$57,15,FALSE),"")</f>
        <v/>
      </c>
      <c r="E293" s="17"/>
      <c r="F293" s="17" t="str">
        <f>IF(AE293&lt;&gt;"",Bestelformulier!$F$44,"")</f>
        <v/>
      </c>
      <c r="G293" s="104"/>
      <c r="H293" s="100" t="str">
        <f>IF($AE293&lt;&gt;"",VLOOKUP($AE293,Afleveradressen!$A$8:$P$57,4,FALSE),"")</f>
        <v/>
      </c>
      <c r="I293" s="101" t="str">
        <f>IF($AE293&lt;&gt;"",VLOOKUP($AE293,Afleveradressen!$A$8:$P$57,5,FALSE),"")</f>
        <v/>
      </c>
      <c r="J293" s="101" t="str">
        <f>IF($AE293&lt;&gt;"",VLOOKUP($AE293,Afleveradressen!$A$8:$P$57,6,FALSE),"")</f>
        <v/>
      </c>
      <c r="K293" s="102" t="str">
        <f>IF($AE293&lt;&gt;"",VLOOKUP($AE293,Afleveradressen!$A$8:$P$57,7,FALSE),"")</f>
        <v/>
      </c>
      <c r="L293" s="72" t="str">
        <f>IF(AND('Taarten koppelen'!E50&lt;&gt;"",$Y293&lt;&gt;""),'Taarten koppelen'!E50,"")</f>
        <v/>
      </c>
      <c r="M293" s="72" t="str">
        <f>IF(AND('Taarten koppelen'!F50&lt;&gt;"",$Y293&lt;&gt;""),'Taarten koppelen'!F50,"")</f>
        <v/>
      </c>
      <c r="N293" s="72" t="str">
        <f>IF($AE293&lt;&gt;"",VLOOKUP($AE293,Afleveradressen!$A$8:$P$57,11,FALSE),"")</f>
        <v/>
      </c>
      <c r="O293" s="101" t="str">
        <f>IF($AE293&lt;&gt;"",VLOOKUP($AE293,Afleveradressen!$A$8:$P$57,12,FALSE),"")</f>
        <v/>
      </c>
      <c r="P293" s="72" t="str">
        <f>IF(AND('Taarten koppelen'!G50&lt;&gt;"",$Y293&lt;&gt;""),'Taarten koppelen'!G50,"")</f>
        <v/>
      </c>
      <c r="Q293" s="17" t="str">
        <f t="shared" si="8"/>
        <v/>
      </c>
      <c r="R293" s="102" t="str">
        <f>IF($AE293&lt;&gt;"",VLOOKUP($AE293,Afleveradressen!$A$8:$P$57,8,FALSE),"")</f>
        <v/>
      </c>
      <c r="S293" s="105" t="str">
        <f>IF($AE293&lt;&gt;"",VLOOKUP($AE293,Afleveradressen!$A$8:$P$57,14,FALSE),"")</f>
        <v/>
      </c>
      <c r="T293" s="103" t="str">
        <f>IF(S293&lt;&gt;"",VLOOKUP($S293,stamgegevens!$B$5:$E$15,3,FALSE),"")</f>
        <v/>
      </c>
      <c r="U293" s="103" t="str">
        <f>IF(T293&lt;&gt;"",VLOOKUP($S293,stamgegevens!$B$5:$E$15,4,FALSE),"")</f>
        <v/>
      </c>
      <c r="V293" s="17"/>
      <c r="W293" s="17"/>
      <c r="X293" s="17" t="str">
        <f>IF(Y293="","",VLOOKUP(Y293,stamgegevens!$C$23:$H$52,6,FALSE))</f>
        <v/>
      </c>
      <c r="Y293" s="104" t="str">
        <f>IF('Taarten koppelen'!$O50&lt;&gt;"",'Taarten koppelen'!$O$4,"")</f>
        <v/>
      </c>
      <c r="Z293" s="17" t="str">
        <f>IF('Taarten koppelen'!O50&lt;&gt;"",'Taarten koppelen'!O50,"")</f>
        <v/>
      </c>
      <c r="AE293" s="1" t="str">
        <f t="shared" si="9"/>
        <v/>
      </c>
    </row>
    <row r="294" spans="4:31" x14ac:dyDescent="0.2">
      <c r="D294" s="100" t="str">
        <f>IF($AE294&lt;&gt;"",VLOOKUP($AE294,Afleveradressen!$A$8:$P$57,15,FALSE),"")</f>
        <v/>
      </c>
      <c r="E294" s="17"/>
      <c r="F294" s="17" t="str">
        <f>IF(AE294&lt;&gt;"",Bestelformulier!$F$44,"")</f>
        <v/>
      </c>
      <c r="G294" s="104"/>
      <c r="H294" s="100" t="str">
        <f>IF($AE294&lt;&gt;"",VLOOKUP($AE294,Afleveradressen!$A$8:$P$57,4,FALSE),"")</f>
        <v/>
      </c>
      <c r="I294" s="101" t="str">
        <f>IF($AE294&lt;&gt;"",VLOOKUP($AE294,Afleveradressen!$A$8:$P$57,5,FALSE),"")</f>
        <v/>
      </c>
      <c r="J294" s="101" t="str">
        <f>IF($AE294&lt;&gt;"",VLOOKUP($AE294,Afleveradressen!$A$8:$P$57,6,FALSE),"")</f>
        <v/>
      </c>
      <c r="K294" s="102" t="str">
        <f>IF($AE294&lt;&gt;"",VLOOKUP($AE294,Afleveradressen!$A$8:$P$57,7,FALSE),"")</f>
        <v/>
      </c>
      <c r="L294" s="72" t="str">
        <f>IF(AND('Taarten koppelen'!E51&lt;&gt;"",$Y294&lt;&gt;""),'Taarten koppelen'!E51,"")</f>
        <v/>
      </c>
      <c r="M294" s="72" t="str">
        <f>IF(AND('Taarten koppelen'!F51&lt;&gt;"",$Y294&lt;&gt;""),'Taarten koppelen'!F51,"")</f>
        <v/>
      </c>
      <c r="N294" s="72" t="str">
        <f>IF($AE294&lt;&gt;"",VLOOKUP($AE294,Afleveradressen!$A$8:$P$57,11,FALSE),"")</f>
        <v/>
      </c>
      <c r="O294" s="101" t="str">
        <f>IF($AE294&lt;&gt;"",VLOOKUP($AE294,Afleveradressen!$A$8:$P$57,12,FALSE),"")</f>
        <v/>
      </c>
      <c r="P294" s="72" t="str">
        <f>IF(AND('Taarten koppelen'!G51&lt;&gt;"",$Y294&lt;&gt;""),'Taarten koppelen'!G51,"")</f>
        <v/>
      </c>
      <c r="Q294" s="17" t="str">
        <f t="shared" si="8"/>
        <v/>
      </c>
      <c r="R294" s="102" t="str">
        <f>IF($AE294&lt;&gt;"",VLOOKUP($AE294,Afleveradressen!$A$8:$P$57,8,FALSE),"")</f>
        <v/>
      </c>
      <c r="S294" s="105" t="str">
        <f>IF($AE294&lt;&gt;"",VLOOKUP($AE294,Afleveradressen!$A$8:$P$57,14,FALSE),"")</f>
        <v/>
      </c>
      <c r="T294" s="103" t="str">
        <f>IF(S294&lt;&gt;"",VLOOKUP($S294,stamgegevens!$B$5:$E$15,3,FALSE),"")</f>
        <v/>
      </c>
      <c r="U294" s="103" t="str">
        <f>IF(T294&lt;&gt;"",VLOOKUP($S294,stamgegevens!$B$5:$E$15,4,FALSE),"")</f>
        <v/>
      </c>
      <c r="V294" s="17"/>
      <c r="W294" s="17"/>
      <c r="X294" s="17" t="str">
        <f>IF(Y294="","",VLOOKUP(Y294,stamgegevens!$C$23:$H$52,6,FALSE))</f>
        <v/>
      </c>
      <c r="Y294" s="104" t="str">
        <f>IF('Taarten koppelen'!$O51&lt;&gt;"",'Taarten koppelen'!$O$4,"")</f>
        <v/>
      </c>
      <c r="Z294" s="17" t="str">
        <f>IF('Taarten koppelen'!O51&lt;&gt;"",'Taarten koppelen'!O51,"")</f>
        <v/>
      </c>
      <c r="AE294" s="1" t="str">
        <f t="shared" si="9"/>
        <v/>
      </c>
    </row>
    <row r="295" spans="4:31" x14ac:dyDescent="0.2">
      <c r="D295" s="100" t="str">
        <f>IF($AE295&lt;&gt;"",VLOOKUP($AE295,Afleveradressen!$A$8:$P$57,15,FALSE),"")</f>
        <v/>
      </c>
      <c r="E295" s="17"/>
      <c r="F295" s="17" t="str">
        <f>IF(AE295&lt;&gt;"",Bestelformulier!$F$44,"")</f>
        <v/>
      </c>
      <c r="G295" s="104"/>
      <c r="H295" s="100" t="str">
        <f>IF($AE295&lt;&gt;"",VLOOKUP($AE295,Afleveradressen!$A$8:$P$57,4,FALSE),"")</f>
        <v/>
      </c>
      <c r="I295" s="101" t="str">
        <f>IF($AE295&lt;&gt;"",VLOOKUP($AE295,Afleveradressen!$A$8:$P$57,5,FALSE),"")</f>
        <v/>
      </c>
      <c r="J295" s="101" t="str">
        <f>IF($AE295&lt;&gt;"",VLOOKUP($AE295,Afleveradressen!$A$8:$P$57,6,FALSE),"")</f>
        <v/>
      </c>
      <c r="K295" s="102" t="str">
        <f>IF($AE295&lt;&gt;"",VLOOKUP($AE295,Afleveradressen!$A$8:$P$57,7,FALSE),"")</f>
        <v/>
      </c>
      <c r="L295" s="72" t="str">
        <f>IF(AND('Taarten koppelen'!E52&lt;&gt;"",$Y295&lt;&gt;""),'Taarten koppelen'!E52,"")</f>
        <v/>
      </c>
      <c r="M295" s="72" t="str">
        <f>IF(AND('Taarten koppelen'!F52&lt;&gt;"",$Y295&lt;&gt;""),'Taarten koppelen'!F52,"")</f>
        <v/>
      </c>
      <c r="N295" s="72" t="str">
        <f>IF($AE295&lt;&gt;"",VLOOKUP($AE295,Afleveradressen!$A$8:$P$57,11,FALSE),"")</f>
        <v/>
      </c>
      <c r="O295" s="101" t="str">
        <f>IF($AE295&lt;&gt;"",VLOOKUP($AE295,Afleveradressen!$A$8:$P$57,12,FALSE),"")</f>
        <v/>
      </c>
      <c r="P295" s="72" t="str">
        <f>IF(AND('Taarten koppelen'!G52&lt;&gt;"",$Y295&lt;&gt;""),'Taarten koppelen'!G52,"")</f>
        <v/>
      </c>
      <c r="Q295" s="17" t="str">
        <f t="shared" si="8"/>
        <v/>
      </c>
      <c r="R295" s="102" t="str">
        <f>IF($AE295&lt;&gt;"",VLOOKUP($AE295,Afleveradressen!$A$8:$P$57,8,FALSE),"")</f>
        <v/>
      </c>
      <c r="S295" s="105" t="str">
        <f>IF($AE295&lt;&gt;"",VLOOKUP($AE295,Afleveradressen!$A$8:$P$57,14,FALSE),"")</f>
        <v/>
      </c>
      <c r="T295" s="103" t="str">
        <f>IF(S295&lt;&gt;"",VLOOKUP($S295,stamgegevens!$B$5:$E$15,3,FALSE),"")</f>
        <v/>
      </c>
      <c r="U295" s="103" t="str">
        <f>IF(T295&lt;&gt;"",VLOOKUP($S295,stamgegevens!$B$5:$E$15,4,FALSE),"")</f>
        <v/>
      </c>
      <c r="V295" s="17"/>
      <c r="W295" s="17"/>
      <c r="X295" s="17" t="str">
        <f>IF(Y295="","",VLOOKUP(Y295,stamgegevens!$C$23:$H$52,6,FALSE))</f>
        <v/>
      </c>
      <c r="Y295" s="104" t="str">
        <f>IF('Taarten koppelen'!$O52&lt;&gt;"",'Taarten koppelen'!$O$4,"")</f>
        <v/>
      </c>
      <c r="Z295" s="17" t="str">
        <f>IF('Taarten koppelen'!O52&lt;&gt;"",'Taarten koppelen'!O52,"")</f>
        <v/>
      </c>
      <c r="AE295" s="1" t="str">
        <f t="shared" si="9"/>
        <v/>
      </c>
    </row>
    <row r="296" spans="4:31" x14ac:dyDescent="0.2">
      <c r="D296" s="100" t="str">
        <f>IF($AE296&lt;&gt;"",VLOOKUP($AE296,Afleveradressen!$A$8:$P$57,15,FALSE),"")</f>
        <v/>
      </c>
      <c r="E296" s="17"/>
      <c r="F296" s="17" t="str">
        <f>IF(AE296&lt;&gt;"",Bestelformulier!$F$44,"")</f>
        <v/>
      </c>
      <c r="G296" s="104"/>
      <c r="H296" s="100" t="str">
        <f>IF($AE296&lt;&gt;"",VLOOKUP($AE296,Afleveradressen!$A$8:$P$57,4,FALSE),"")</f>
        <v/>
      </c>
      <c r="I296" s="101" t="str">
        <f>IF($AE296&lt;&gt;"",VLOOKUP($AE296,Afleveradressen!$A$8:$P$57,5,FALSE),"")</f>
        <v/>
      </c>
      <c r="J296" s="101" t="str">
        <f>IF($AE296&lt;&gt;"",VLOOKUP($AE296,Afleveradressen!$A$8:$P$57,6,FALSE),"")</f>
        <v/>
      </c>
      <c r="K296" s="102" t="str">
        <f>IF($AE296&lt;&gt;"",VLOOKUP($AE296,Afleveradressen!$A$8:$P$57,7,FALSE),"")</f>
        <v/>
      </c>
      <c r="L296" s="72" t="str">
        <f>IF(AND('Taarten koppelen'!E53&lt;&gt;"",$Y296&lt;&gt;""),'Taarten koppelen'!E53,"")</f>
        <v/>
      </c>
      <c r="M296" s="72" t="str">
        <f>IF(AND('Taarten koppelen'!F53&lt;&gt;"",$Y296&lt;&gt;""),'Taarten koppelen'!F53,"")</f>
        <v/>
      </c>
      <c r="N296" s="72" t="str">
        <f>IF($AE296&lt;&gt;"",VLOOKUP($AE296,Afleveradressen!$A$8:$P$57,11,FALSE),"")</f>
        <v/>
      </c>
      <c r="O296" s="101" t="str">
        <f>IF($AE296&lt;&gt;"",VLOOKUP($AE296,Afleveradressen!$A$8:$P$57,12,FALSE),"")</f>
        <v/>
      </c>
      <c r="P296" s="72" t="str">
        <f>IF(AND('Taarten koppelen'!G53&lt;&gt;"",$Y296&lt;&gt;""),'Taarten koppelen'!G53,"")</f>
        <v/>
      </c>
      <c r="Q296" s="17" t="str">
        <f t="shared" si="8"/>
        <v/>
      </c>
      <c r="R296" s="102" t="str">
        <f>IF($AE296&lt;&gt;"",VLOOKUP($AE296,Afleveradressen!$A$8:$P$57,8,FALSE),"")</f>
        <v/>
      </c>
      <c r="S296" s="105" t="str">
        <f>IF($AE296&lt;&gt;"",VLOOKUP($AE296,Afleveradressen!$A$8:$P$57,14,FALSE),"")</f>
        <v/>
      </c>
      <c r="T296" s="103" t="str">
        <f>IF(S296&lt;&gt;"",VLOOKUP($S296,stamgegevens!$B$5:$E$15,3,FALSE),"")</f>
        <v/>
      </c>
      <c r="U296" s="103" t="str">
        <f>IF(T296&lt;&gt;"",VLOOKUP($S296,stamgegevens!$B$5:$E$15,4,FALSE),"")</f>
        <v/>
      </c>
      <c r="V296" s="17"/>
      <c r="W296" s="17"/>
      <c r="X296" s="17" t="str">
        <f>IF(Y296="","",VLOOKUP(Y296,stamgegevens!$C$23:$H$52,6,FALSE))</f>
        <v/>
      </c>
      <c r="Y296" s="104" t="str">
        <f>IF('Taarten koppelen'!$O53&lt;&gt;"",'Taarten koppelen'!$O$4,"")</f>
        <v/>
      </c>
      <c r="Z296" s="17" t="str">
        <f>IF('Taarten koppelen'!O53&lt;&gt;"",'Taarten koppelen'!O53,"")</f>
        <v/>
      </c>
      <c r="AE296" s="1" t="str">
        <f t="shared" si="9"/>
        <v/>
      </c>
    </row>
    <row r="297" spans="4:31" x14ac:dyDescent="0.2">
      <c r="D297" s="100" t="str">
        <f>IF($AE297&lt;&gt;"",VLOOKUP($AE297,Afleveradressen!$A$8:$P$57,15,FALSE),"")</f>
        <v/>
      </c>
      <c r="E297" s="17"/>
      <c r="F297" s="17" t="str">
        <f>IF(AE297&lt;&gt;"",Bestelformulier!$F$44,"")</f>
        <v/>
      </c>
      <c r="G297" s="104"/>
      <c r="H297" s="100" t="str">
        <f>IF($AE297&lt;&gt;"",VLOOKUP($AE297,Afleveradressen!$A$8:$P$57,4,FALSE),"")</f>
        <v/>
      </c>
      <c r="I297" s="101" t="str">
        <f>IF($AE297&lt;&gt;"",VLOOKUP($AE297,Afleveradressen!$A$8:$P$57,5,FALSE),"")</f>
        <v/>
      </c>
      <c r="J297" s="101" t="str">
        <f>IF($AE297&lt;&gt;"",VLOOKUP($AE297,Afleveradressen!$A$8:$P$57,6,FALSE),"")</f>
        <v/>
      </c>
      <c r="K297" s="102" t="str">
        <f>IF($AE297&lt;&gt;"",VLOOKUP($AE297,Afleveradressen!$A$8:$P$57,7,FALSE),"")</f>
        <v/>
      </c>
      <c r="L297" s="72" t="str">
        <f>IF(AND('Taarten koppelen'!E54&lt;&gt;"",$Y297&lt;&gt;""),'Taarten koppelen'!E54,"")</f>
        <v/>
      </c>
      <c r="M297" s="72" t="str">
        <f>IF(AND('Taarten koppelen'!F54&lt;&gt;"",$Y297&lt;&gt;""),'Taarten koppelen'!F54,"")</f>
        <v/>
      </c>
      <c r="N297" s="72" t="str">
        <f>IF($AE297&lt;&gt;"",VLOOKUP($AE297,Afleveradressen!$A$8:$P$57,11,FALSE),"")</f>
        <v/>
      </c>
      <c r="O297" s="101" t="str">
        <f>IF($AE297&lt;&gt;"",VLOOKUP($AE297,Afleveradressen!$A$8:$P$57,12,FALSE),"")</f>
        <v/>
      </c>
      <c r="P297" s="72" t="str">
        <f>IF(AND('Taarten koppelen'!G54&lt;&gt;"",$Y297&lt;&gt;""),'Taarten koppelen'!G54,"")</f>
        <v/>
      </c>
      <c r="Q297" s="17" t="str">
        <f t="shared" si="8"/>
        <v/>
      </c>
      <c r="R297" s="102" t="str">
        <f>IF($AE297&lt;&gt;"",VLOOKUP($AE297,Afleveradressen!$A$8:$P$57,8,FALSE),"")</f>
        <v/>
      </c>
      <c r="S297" s="105" t="str">
        <f>IF($AE297&lt;&gt;"",VLOOKUP($AE297,Afleveradressen!$A$8:$P$57,14,FALSE),"")</f>
        <v/>
      </c>
      <c r="T297" s="103" t="str">
        <f>IF(S297&lt;&gt;"",VLOOKUP($S297,stamgegevens!$B$5:$E$15,3,FALSE),"")</f>
        <v/>
      </c>
      <c r="U297" s="103" t="str">
        <f>IF(T297&lt;&gt;"",VLOOKUP($S297,stamgegevens!$B$5:$E$15,4,FALSE),"")</f>
        <v/>
      </c>
      <c r="V297" s="17"/>
      <c r="W297" s="17"/>
      <c r="X297" s="17" t="str">
        <f>IF(Y297="","",VLOOKUP(Y297,stamgegevens!$C$23:$H$52,6,FALSE))</f>
        <v/>
      </c>
      <c r="Y297" s="104" t="str">
        <f>IF('Taarten koppelen'!$O54&lt;&gt;"",'Taarten koppelen'!$O$4,"")</f>
        <v/>
      </c>
      <c r="Z297" s="17" t="str">
        <f>IF('Taarten koppelen'!O54&lt;&gt;"",'Taarten koppelen'!O54,"")</f>
        <v/>
      </c>
      <c r="AE297" s="1" t="str">
        <f t="shared" si="9"/>
        <v/>
      </c>
    </row>
    <row r="298" spans="4:31" x14ac:dyDescent="0.2">
      <c r="D298" s="100" t="str">
        <f>IF($AE298&lt;&gt;"",VLOOKUP($AE298,Afleveradressen!$A$8:$P$57,15,FALSE),"")</f>
        <v/>
      </c>
      <c r="E298" s="17"/>
      <c r="F298" s="17" t="str">
        <f>IF(AE298&lt;&gt;"",Bestelformulier!$F$44,"")</f>
        <v/>
      </c>
      <c r="G298" s="104"/>
      <c r="H298" s="100" t="str">
        <f>IF($AE298&lt;&gt;"",VLOOKUP($AE298,Afleveradressen!$A$8:$P$57,4,FALSE),"")</f>
        <v/>
      </c>
      <c r="I298" s="101" t="str">
        <f>IF($AE298&lt;&gt;"",VLOOKUP($AE298,Afleveradressen!$A$8:$P$57,5,FALSE),"")</f>
        <v/>
      </c>
      <c r="J298" s="101" t="str">
        <f>IF($AE298&lt;&gt;"",VLOOKUP($AE298,Afleveradressen!$A$8:$P$57,6,FALSE),"")</f>
        <v/>
      </c>
      <c r="K298" s="102" t="str">
        <f>IF($AE298&lt;&gt;"",VLOOKUP($AE298,Afleveradressen!$A$8:$P$57,7,FALSE),"")</f>
        <v/>
      </c>
      <c r="L298" s="72" t="str">
        <f>IF(AND('Taarten koppelen'!E55&lt;&gt;"",$Y298&lt;&gt;""),'Taarten koppelen'!E55,"")</f>
        <v/>
      </c>
      <c r="M298" s="72" t="str">
        <f>IF(AND('Taarten koppelen'!F55&lt;&gt;"",$Y298&lt;&gt;""),'Taarten koppelen'!F55,"")</f>
        <v/>
      </c>
      <c r="N298" s="72" t="str">
        <f>IF($AE298&lt;&gt;"",VLOOKUP($AE298,Afleveradressen!$A$8:$P$57,11,FALSE),"")</f>
        <v/>
      </c>
      <c r="O298" s="101" t="str">
        <f>IF($AE298&lt;&gt;"",VLOOKUP($AE298,Afleveradressen!$A$8:$P$57,12,FALSE),"")</f>
        <v/>
      </c>
      <c r="P298" s="72" t="str">
        <f>IF(AND('Taarten koppelen'!G55&lt;&gt;"",$Y298&lt;&gt;""),'Taarten koppelen'!G55,"")</f>
        <v/>
      </c>
      <c r="Q298" s="17" t="str">
        <f t="shared" si="8"/>
        <v/>
      </c>
      <c r="R298" s="102" t="str">
        <f>IF($AE298&lt;&gt;"",VLOOKUP($AE298,Afleveradressen!$A$8:$P$57,8,FALSE),"")</f>
        <v/>
      </c>
      <c r="S298" s="105" t="str">
        <f>IF($AE298&lt;&gt;"",VLOOKUP($AE298,Afleveradressen!$A$8:$P$57,14,FALSE),"")</f>
        <v/>
      </c>
      <c r="T298" s="103" t="str">
        <f>IF(S298&lt;&gt;"",VLOOKUP($S298,stamgegevens!$B$5:$E$15,3,FALSE),"")</f>
        <v/>
      </c>
      <c r="U298" s="103" t="str">
        <f>IF(T298&lt;&gt;"",VLOOKUP($S298,stamgegevens!$B$5:$E$15,4,FALSE),"")</f>
        <v/>
      </c>
      <c r="V298" s="17"/>
      <c r="W298" s="17"/>
      <c r="X298" s="17" t="str">
        <f>IF(Y298="","",VLOOKUP(Y298,stamgegevens!$C$23:$H$52,6,FALSE))</f>
        <v/>
      </c>
      <c r="Y298" s="104" t="str">
        <f>IF('Taarten koppelen'!$O55&lt;&gt;"",'Taarten koppelen'!$O$4,"")</f>
        <v/>
      </c>
      <c r="Z298" s="17" t="str">
        <f>IF('Taarten koppelen'!O55&lt;&gt;"",'Taarten koppelen'!O55,"")</f>
        <v/>
      </c>
      <c r="AE298" s="1" t="str">
        <f t="shared" si="9"/>
        <v/>
      </c>
    </row>
    <row r="299" spans="4:31" x14ac:dyDescent="0.2">
      <c r="D299" s="100" t="str">
        <f>IF($AE299&lt;&gt;"",VLOOKUP($AE299,Afleveradressen!$A$8:$P$57,15,FALSE),"")</f>
        <v/>
      </c>
      <c r="E299" s="17"/>
      <c r="F299" s="17" t="str">
        <f>IF(AE299&lt;&gt;"",Bestelformulier!$F$44,"")</f>
        <v/>
      </c>
      <c r="G299" s="104"/>
      <c r="H299" s="100" t="str">
        <f>IF($AE299&lt;&gt;"",VLOOKUP($AE299,Afleveradressen!$A$8:$P$57,4,FALSE),"")</f>
        <v/>
      </c>
      <c r="I299" s="101" t="str">
        <f>IF($AE299&lt;&gt;"",VLOOKUP($AE299,Afleveradressen!$A$8:$P$57,5,FALSE),"")</f>
        <v/>
      </c>
      <c r="J299" s="101" t="str">
        <f>IF($AE299&lt;&gt;"",VLOOKUP($AE299,Afleveradressen!$A$8:$P$57,6,FALSE),"")</f>
        <v/>
      </c>
      <c r="K299" s="102" t="str">
        <f>IF($AE299&lt;&gt;"",VLOOKUP($AE299,Afleveradressen!$A$8:$P$57,7,FALSE),"")</f>
        <v/>
      </c>
      <c r="L299" s="72" t="str">
        <f>IF(AND('Taarten koppelen'!E56&lt;&gt;"",$Y299&lt;&gt;""),'Taarten koppelen'!E56,"")</f>
        <v/>
      </c>
      <c r="M299" s="72" t="str">
        <f>IF(AND('Taarten koppelen'!F56&lt;&gt;"",$Y299&lt;&gt;""),'Taarten koppelen'!F56,"")</f>
        <v/>
      </c>
      <c r="N299" s="72" t="str">
        <f>IF($AE299&lt;&gt;"",VLOOKUP($AE299,Afleveradressen!$A$8:$P$57,11,FALSE),"")</f>
        <v/>
      </c>
      <c r="O299" s="101" t="str">
        <f>IF($AE299&lt;&gt;"",VLOOKUP($AE299,Afleveradressen!$A$8:$P$57,12,FALSE),"")</f>
        <v/>
      </c>
      <c r="P299" s="72" t="str">
        <f>IF(AND('Taarten koppelen'!G56&lt;&gt;"",$Y299&lt;&gt;""),'Taarten koppelen'!G56,"")</f>
        <v/>
      </c>
      <c r="Q299" s="17" t="str">
        <f t="shared" si="8"/>
        <v/>
      </c>
      <c r="R299" s="102" t="str">
        <f>IF($AE299&lt;&gt;"",VLOOKUP($AE299,Afleveradressen!$A$8:$P$57,8,FALSE),"")</f>
        <v/>
      </c>
      <c r="S299" s="105" t="str">
        <f>IF($AE299&lt;&gt;"",VLOOKUP($AE299,Afleveradressen!$A$8:$P$57,14,FALSE),"")</f>
        <v/>
      </c>
      <c r="T299" s="103" t="str">
        <f>IF(S299&lt;&gt;"",VLOOKUP($S299,stamgegevens!$B$5:$E$15,3,FALSE),"")</f>
        <v/>
      </c>
      <c r="U299" s="103" t="str">
        <f>IF(T299&lt;&gt;"",VLOOKUP($S299,stamgegevens!$B$5:$E$15,4,FALSE),"")</f>
        <v/>
      </c>
      <c r="V299" s="17"/>
      <c r="W299" s="17"/>
      <c r="X299" s="17" t="str">
        <f>IF(Y299="","",VLOOKUP(Y299,stamgegevens!$C$23:$H$52,6,FALSE))</f>
        <v/>
      </c>
      <c r="Y299" s="104" t="str">
        <f>IF('Taarten koppelen'!$O56&lt;&gt;"",'Taarten koppelen'!$O$4,"")</f>
        <v/>
      </c>
      <c r="Z299" s="17" t="str">
        <f>IF('Taarten koppelen'!O56&lt;&gt;"",'Taarten koppelen'!O56,"")</f>
        <v/>
      </c>
      <c r="AE299" s="1" t="str">
        <f t="shared" si="9"/>
        <v/>
      </c>
    </row>
    <row r="300" spans="4:31" x14ac:dyDescent="0.2">
      <c r="D300" s="100" t="str">
        <f>IF($AE300&lt;&gt;"",VLOOKUP($AE300,Afleveradressen!$A$8:$P$57,15,FALSE),"")</f>
        <v/>
      </c>
      <c r="E300" s="17"/>
      <c r="F300" s="17" t="str">
        <f>IF(AE300&lt;&gt;"",Bestelformulier!$F$44,"")</f>
        <v/>
      </c>
      <c r="G300" s="104"/>
      <c r="H300" s="100" t="str">
        <f>IF($AE300&lt;&gt;"",VLOOKUP($AE300,Afleveradressen!$A$8:$P$57,4,FALSE),"")</f>
        <v/>
      </c>
      <c r="I300" s="101" t="str">
        <f>IF($AE300&lt;&gt;"",VLOOKUP($AE300,Afleveradressen!$A$8:$P$57,5,FALSE),"")</f>
        <v/>
      </c>
      <c r="J300" s="101" t="str">
        <f>IF($AE300&lt;&gt;"",VLOOKUP($AE300,Afleveradressen!$A$8:$P$57,6,FALSE),"")</f>
        <v/>
      </c>
      <c r="K300" s="102" t="str">
        <f>IF($AE300&lt;&gt;"",VLOOKUP($AE300,Afleveradressen!$A$8:$P$57,7,FALSE),"")</f>
        <v/>
      </c>
      <c r="L300" s="72" t="str">
        <f>IF(AND('Taarten koppelen'!E57&lt;&gt;"",$Y300&lt;&gt;""),'Taarten koppelen'!E57,"")</f>
        <v/>
      </c>
      <c r="M300" s="72" t="str">
        <f>IF(AND('Taarten koppelen'!F57&lt;&gt;"",$Y300&lt;&gt;""),'Taarten koppelen'!F57,"")</f>
        <v/>
      </c>
      <c r="N300" s="72" t="str">
        <f>IF($AE300&lt;&gt;"",VLOOKUP($AE300,Afleveradressen!$A$8:$P$57,11,FALSE),"")</f>
        <v/>
      </c>
      <c r="O300" s="101" t="str">
        <f>IF($AE300&lt;&gt;"",VLOOKUP($AE300,Afleveradressen!$A$8:$P$57,12,FALSE),"")</f>
        <v/>
      </c>
      <c r="P300" s="72" t="str">
        <f>IF(AND('Taarten koppelen'!G57&lt;&gt;"",$Y300&lt;&gt;""),'Taarten koppelen'!G57,"")</f>
        <v/>
      </c>
      <c r="Q300" s="17" t="str">
        <f t="shared" si="8"/>
        <v/>
      </c>
      <c r="R300" s="102" t="str">
        <f>IF($AE300&lt;&gt;"",VLOOKUP($AE300,Afleveradressen!$A$8:$P$57,8,FALSE),"")</f>
        <v/>
      </c>
      <c r="S300" s="105" t="str">
        <f>IF($AE300&lt;&gt;"",VLOOKUP($AE300,Afleveradressen!$A$8:$P$57,14,FALSE),"")</f>
        <v/>
      </c>
      <c r="T300" s="103" t="str">
        <f>IF(S300&lt;&gt;"",VLOOKUP($S300,stamgegevens!$B$5:$E$15,3,FALSE),"")</f>
        <v/>
      </c>
      <c r="U300" s="103" t="str">
        <f>IF(T300&lt;&gt;"",VLOOKUP($S300,stamgegevens!$B$5:$E$15,4,FALSE),"")</f>
        <v/>
      </c>
      <c r="V300" s="17"/>
      <c r="W300" s="17"/>
      <c r="X300" s="17" t="str">
        <f>IF(Y300="","",VLOOKUP(Y300,stamgegevens!$C$23:$H$52,6,FALSE))</f>
        <v/>
      </c>
      <c r="Y300" s="104" t="str">
        <f>IF('Taarten koppelen'!$O57&lt;&gt;"",'Taarten koppelen'!$O$4,"")</f>
        <v/>
      </c>
      <c r="Z300" s="17" t="str">
        <f>IF('Taarten koppelen'!O57&lt;&gt;"",'Taarten koppelen'!O57,"")</f>
        <v/>
      </c>
      <c r="AE300" s="1" t="str">
        <f t="shared" si="9"/>
        <v/>
      </c>
    </row>
    <row r="301" spans="4:31" x14ac:dyDescent="0.2">
      <c r="D301" s="100" t="str">
        <f>IF($AE301&lt;&gt;"",VLOOKUP($AE301,Afleveradressen!$A$8:$P$57,15,FALSE),"")</f>
        <v/>
      </c>
      <c r="E301" s="17"/>
      <c r="F301" s="17" t="str">
        <f>IF(AE301&lt;&gt;"",Bestelformulier!$F$44,"")</f>
        <v/>
      </c>
      <c r="G301" s="104"/>
      <c r="H301" s="100" t="str">
        <f>IF($AE301&lt;&gt;"",VLOOKUP($AE301,Afleveradressen!$A$8:$P$57,4,FALSE),"")</f>
        <v/>
      </c>
      <c r="I301" s="101" t="str">
        <f>IF($AE301&lt;&gt;"",VLOOKUP($AE301,Afleveradressen!$A$8:$P$57,5,FALSE),"")</f>
        <v/>
      </c>
      <c r="J301" s="101" t="str">
        <f>IF($AE301&lt;&gt;"",VLOOKUP($AE301,Afleveradressen!$A$8:$P$57,6,FALSE),"")</f>
        <v/>
      </c>
      <c r="K301" s="102" t="str">
        <f>IF($AE301&lt;&gt;"",VLOOKUP($AE301,Afleveradressen!$A$8:$P$57,7,FALSE),"")</f>
        <v/>
      </c>
      <c r="L301" s="72" t="str">
        <f>IF(AND('Taarten koppelen'!E58&lt;&gt;"",$Y301&lt;&gt;""),'Taarten koppelen'!E58,"")</f>
        <v/>
      </c>
      <c r="M301" s="72" t="str">
        <f>IF(AND('Taarten koppelen'!F58&lt;&gt;"",$Y301&lt;&gt;""),'Taarten koppelen'!F58,"")</f>
        <v/>
      </c>
      <c r="N301" s="72" t="str">
        <f>IF($AE301&lt;&gt;"",VLOOKUP($AE301,Afleveradressen!$A$8:$P$57,11,FALSE),"")</f>
        <v/>
      </c>
      <c r="O301" s="101" t="str">
        <f>IF($AE301&lt;&gt;"",VLOOKUP($AE301,Afleveradressen!$A$8:$P$57,12,FALSE),"")</f>
        <v/>
      </c>
      <c r="P301" s="72" t="str">
        <f>IF(AND('Taarten koppelen'!G58&lt;&gt;"",$Y301&lt;&gt;""),'Taarten koppelen'!G58,"")</f>
        <v/>
      </c>
      <c r="Q301" s="17" t="str">
        <f t="shared" si="8"/>
        <v/>
      </c>
      <c r="R301" s="102" t="str">
        <f>IF($AE301&lt;&gt;"",VLOOKUP($AE301,Afleveradressen!$A$8:$P$57,8,FALSE),"")</f>
        <v/>
      </c>
      <c r="S301" s="105" t="str">
        <f>IF($AE301&lt;&gt;"",VLOOKUP($AE301,Afleveradressen!$A$8:$P$57,14,FALSE),"")</f>
        <v/>
      </c>
      <c r="T301" s="103" t="str">
        <f>IF(S301&lt;&gt;"",VLOOKUP($S301,stamgegevens!$B$5:$E$15,3,FALSE),"")</f>
        <v/>
      </c>
      <c r="U301" s="103" t="str">
        <f>IF(T301&lt;&gt;"",VLOOKUP($S301,stamgegevens!$B$5:$E$15,4,FALSE),"")</f>
        <v/>
      </c>
      <c r="V301" s="17"/>
      <c r="W301" s="17"/>
      <c r="X301" s="17" t="str">
        <f>IF(Y301="","",VLOOKUP(Y301,stamgegevens!$C$23:$H$52,6,FALSE))</f>
        <v/>
      </c>
      <c r="Y301" s="104" t="str">
        <f>IF('Taarten koppelen'!$O58&lt;&gt;"",'Taarten koppelen'!$O$4,"")</f>
        <v/>
      </c>
      <c r="Z301" s="17" t="str">
        <f>IF('Taarten koppelen'!O58&lt;&gt;"",'Taarten koppelen'!O58,"")</f>
        <v/>
      </c>
      <c r="AE301" s="1" t="str">
        <f t="shared" si="9"/>
        <v/>
      </c>
    </row>
    <row r="302" spans="4:31" x14ac:dyDescent="0.2">
      <c r="D302" s="100" t="str">
        <f>IF($AE302&lt;&gt;"",VLOOKUP($AE302,Afleveradressen!$A$8:$P$57,15,FALSE),"")</f>
        <v/>
      </c>
      <c r="E302" s="17"/>
      <c r="F302" s="17" t="str">
        <f>IF(AE302&lt;&gt;"",Bestelformulier!$F$44,"")</f>
        <v/>
      </c>
      <c r="G302" s="104"/>
      <c r="H302" s="100" t="str">
        <f>IF($AE302&lt;&gt;"",VLOOKUP($AE302,Afleveradressen!$A$8:$P$57,4,FALSE),"")</f>
        <v/>
      </c>
      <c r="I302" s="101" t="str">
        <f>IF($AE302&lt;&gt;"",VLOOKUP($AE302,Afleveradressen!$A$8:$P$57,5,FALSE),"")</f>
        <v/>
      </c>
      <c r="J302" s="101" t="str">
        <f>IF($AE302&lt;&gt;"",VLOOKUP($AE302,Afleveradressen!$A$8:$P$57,6,FALSE),"")</f>
        <v/>
      </c>
      <c r="K302" s="102" t="str">
        <f>IF($AE302&lt;&gt;"",VLOOKUP($AE302,Afleveradressen!$A$8:$P$57,7,FALSE),"")</f>
        <v/>
      </c>
      <c r="L302" s="72" t="str">
        <f>IF(AND('Taarten koppelen'!E59&lt;&gt;"",$Y302&lt;&gt;""),'Taarten koppelen'!E59,"")</f>
        <v/>
      </c>
      <c r="M302" s="72" t="str">
        <f>IF(AND('Taarten koppelen'!F59&lt;&gt;"",$Y302&lt;&gt;""),'Taarten koppelen'!F59,"")</f>
        <v/>
      </c>
      <c r="N302" s="72" t="str">
        <f>IF($AE302&lt;&gt;"",VLOOKUP($AE302,Afleveradressen!$A$8:$P$57,11,FALSE),"")</f>
        <v/>
      </c>
      <c r="O302" s="101" t="str">
        <f>IF($AE302&lt;&gt;"",VLOOKUP($AE302,Afleveradressen!$A$8:$P$57,12,FALSE),"")</f>
        <v/>
      </c>
      <c r="P302" s="72" t="str">
        <f>IF(AND('Taarten koppelen'!G59&lt;&gt;"",$Y302&lt;&gt;""),'Taarten koppelen'!G59,"")</f>
        <v/>
      </c>
      <c r="Q302" s="17" t="str">
        <f t="shared" si="8"/>
        <v/>
      </c>
      <c r="R302" s="102" t="str">
        <f>IF($AE302&lt;&gt;"",VLOOKUP($AE302,Afleveradressen!$A$8:$P$57,8,FALSE),"")</f>
        <v/>
      </c>
      <c r="S302" s="105" t="str">
        <f>IF($AE302&lt;&gt;"",VLOOKUP($AE302,Afleveradressen!$A$8:$P$57,14,FALSE),"")</f>
        <v/>
      </c>
      <c r="T302" s="103" t="str">
        <f>IF(S302&lt;&gt;"",VLOOKUP($S302,stamgegevens!$B$5:$E$15,3,FALSE),"")</f>
        <v/>
      </c>
      <c r="U302" s="103" t="str">
        <f>IF(T302&lt;&gt;"",VLOOKUP($S302,stamgegevens!$B$5:$E$15,4,FALSE),"")</f>
        <v/>
      </c>
      <c r="V302" s="17"/>
      <c r="W302" s="17"/>
      <c r="X302" s="17" t="str">
        <f>IF(Y302="","",VLOOKUP(Y302,stamgegevens!$C$23:$H$52,6,FALSE))</f>
        <v/>
      </c>
      <c r="Y302" s="104" t="str">
        <f>IF('Taarten koppelen'!$O59&lt;&gt;"",'Taarten koppelen'!$O$4,"")</f>
        <v/>
      </c>
      <c r="Z302" s="17" t="str">
        <f>IF('Taarten koppelen'!O59&lt;&gt;"",'Taarten koppelen'!O59,"")</f>
        <v/>
      </c>
      <c r="AE302" s="1" t="str">
        <f t="shared" si="9"/>
        <v/>
      </c>
    </row>
    <row r="303" spans="4:31" x14ac:dyDescent="0.2">
      <c r="D303" s="100" t="str">
        <f>IF($AE303&lt;&gt;"",VLOOKUP($AE303,Afleveradressen!$A$8:$P$57,15,FALSE),"")</f>
        <v/>
      </c>
      <c r="E303" s="17"/>
      <c r="F303" s="17" t="str">
        <f>IF(AE303&lt;&gt;"",Bestelformulier!$F$44,"")</f>
        <v/>
      </c>
      <c r="G303" s="104"/>
      <c r="H303" s="100" t="str">
        <f>IF($AE303&lt;&gt;"",VLOOKUP($AE303,Afleveradressen!$A$8:$P$57,4,FALSE),"")</f>
        <v/>
      </c>
      <c r="I303" s="101" t="str">
        <f>IF($AE303&lt;&gt;"",VLOOKUP($AE303,Afleveradressen!$A$8:$P$57,5,FALSE),"")</f>
        <v/>
      </c>
      <c r="J303" s="101" t="str">
        <f>IF($AE303&lt;&gt;"",VLOOKUP($AE303,Afleveradressen!$A$8:$P$57,6,FALSE),"")</f>
        <v/>
      </c>
      <c r="K303" s="102" t="str">
        <f>IF($AE303&lt;&gt;"",VLOOKUP($AE303,Afleveradressen!$A$8:$P$57,7,FALSE),"")</f>
        <v/>
      </c>
      <c r="L303" s="72" t="str">
        <f>IF(AND('Taarten koppelen'!E60&lt;&gt;"",$Y303&lt;&gt;""),'Taarten koppelen'!E60,"")</f>
        <v/>
      </c>
      <c r="M303" s="72" t="str">
        <f>IF(AND('Taarten koppelen'!F60&lt;&gt;"",$Y303&lt;&gt;""),'Taarten koppelen'!F60,"")</f>
        <v/>
      </c>
      <c r="N303" s="72" t="str">
        <f>IF($AE303&lt;&gt;"",VLOOKUP($AE303,Afleveradressen!$A$8:$P$57,11,FALSE),"")</f>
        <v/>
      </c>
      <c r="O303" s="101" t="str">
        <f>IF($AE303&lt;&gt;"",VLOOKUP($AE303,Afleveradressen!$A$8:$P$57,12,FALSE),"")</f>
        <v/>
      </c>
      <c r="P303" s="72" t="str">
        <f>IF(AND('Taarten koppelen'!G60&lt;&gt;"",$Y303&lt;&gt;""),'Taarten koppelen'!G60,"")</f>
        <v/>
      </c>
      <c r="Q303" s="17" t="str">
        <f t="shared" si="8"/>
        <v/>
      </c>
      <c r="R303" s="102" t="str">
        <f>IF($AE303&lt;&gt;"",VLOOKUP($AE303,Afleveradressen!$A$8:$P$57,8,FALSE),"")</f>
        <v/>
      </c>
      <c r="S303" s="105" t="str">
        <f>IF($AE303&lt;&gt;"",VLOOKUP($AE303,Afleveradressen!$A$8:$P$57,14,FALSE),"")</f>
        <v/>
      </c>
      <c r="T303" s="103" t="str">
        <f>IF(S303&lt;&gt;"",VLOOKUP($S303,stamgegevens!$B$5:$E$15,3,FALSE),"")</f>
        <v/>
      </c>
      <c r="U303" s="103" t="str">
        <f>IF(T303&lt;&gt;"",VLOOKUP($S303,stamgegevens!$B$5:$E$15,4,FALSE),"")</f>
        <v/>
      </c>
      <c r="V303" s="17"/>
      <c r="W303" s="17"/>
      <c r="X303" s="17" t="str">
        <f>IF(Y303="","",VLOOKUP(Y303,stamgegevens!$C$23:$H$52,6,FALSE))</f>
        <v/>
      </c>
      <c r="Y303" s="104" t="str">
        <f>IF('Taarten koppelen'!$O60&lt;&gt;"",'Taarten koppelen'!$O$4,"")</f>
        <v/>
      </c>
      <c r="Z303" s="17" t="str">
        <f>IF('Taarten koppelen'!O60&lt;&gt;"",'Taarten koppelen'!O60,"")</f>
        <v/>
      </c>
      <c r="AE303" s="1" t="str">
        <f t="shared" si="9"/>
        <v/>
      </c>
    </row>
    <row r="304" spans="4:31" x14ac:dyDescent="0.2">
      <c r="D304" s="100" t="str">
        <f>IF($AE304&lt;&gt;"",VLOOKUP($AE304,Afleveradressen!$A$8:$P$57,15,FALSE),"")</f>
        <v/>
      </c>
      <c r="E304" s="17"/>
      <c r="F304" s="17" t="str">
        <f>IF(AE304&lt;&gt;"",Bestelformulier!$F$44,"")</f>
        <v/>
      </c>
      <c r="G304" s="104"/>
      <c r="H304" s="100" t="str">
        <f>IF($AE304&lt;&gt;"",VLOOKUP($AE304,Afleveradressen!$A$8:$P$57,4,FALSE),"")</f>
        <v/>
      </c>
      <c r="I304" s="101" t="str">
        <f>IF($AE304&lt;&gt;"",VLOOKUP($AE304,Afleveradressen!$A$8:$P$57,5,FALSE),"")</f>
        <v/>
      </c>
      <c r="J304" s="101" t="str">
        <f>IF($AE304&lt;&gt;"",VLOOKUP($AE304,Afleveradressen!$A$8:$P$57,6,FALSE),"")</f>
        <v/>
      </c>
      <c r="K304" s="102" t="str">
        <f>IF($AE304&lt;&gt;"",VLOOKUP($AE304,Afleveradressen!$A$8:$P$57,7,FALSE),"")</f>
        <v/>
      </c>
      <c r="L304" s="72" t="str">
        <f>IF(AND('Taarten koppelen'!E61&lt;&gt;"",$Y304&lt;&gt;""),'Taarten koppelen'!E61,"")</f>
        <v/>
      </c>
      <c r="M304" s="72" t="str">
        <f>IF(AND('Taarten koppelen'!F61&lt;&gt;"",$Y304&lt;&gt;""),'Taarten koppelen'!F61,"")</f>
        <v/>
      </c>
      <c r="N304" s="72" t="str">
        <f>IF($AE304&lt;&gt;"",VLOOKUP($AE304,Afleveradressen!$A$8:$P$57,11,FALSE),"")</f>
        <v/>
      </c>
      <c r="O304" s="101" t="str">
        <f>IF($AE304&lt;&gt;"",VLOOKUP($AE304,Afleveradressen!$A$8:$P$57,12,FALSE),"")</f>
        <v/>
      </c>
      <c r="P304" s="72" t="str">
        <f>IF(AND('Taarten koppelen'!G61&lt;&gt;"",$Y304&lt;&gt;""),'Taarten koppelen'!G61,"")</f>
        <v/>
      </c>
      <c r="Q304" s="17" t="str">
        <f t="shared" si="8"/>
        <v/>
      </c>
      <c r="R304" s="102" t="str">
        <f>IF($AE304&lt;&gt;"",VLOOKUP($AE304,Afleveradressen!$A$8:$P$57,8,FALSE),"")</f>
        <v/>
      </c>
      <c r="S304" s="105" t="str">
        <f>IF($AE304&lt;&gt;"",VLOOKUP($AE304,Afleveradressen!$A$8:$P$57,14,FALSE),"")</f>
        <v/>
      </c>
      <c r="T304" s="103" t="str">
        <f>IF(S304&lt;&gt;"",VLOOKUP($S304,stamgegevens!$B$5:$E$15,3,FALSE),"")</f>
        <v/>
      </c>
      <c r="U304" s="103" t="str">
        <f>IF(T304&lt;&gt;"",VLOOKUP($S304,stamgegevens!$B$5:$E$15,4,FALSE),"")</f>
        <v/>
      </c>
      <c r="V304" s="17"/>
      <c r="W304" s="17"/>
      <c r="X304" s="17" t="str">
        <f>IF(Y304="","",VLOOKUP(Y304,stamgegevens!$C$23:$H$52,6,FALSE))</f>
        <v/>
      </c>
      <c r="Y304" s="104" t="str">
        <f>IF('Taarten koppelen'!$O61&lt;&gt;"",'Taarten koppelen'!$O$4,"")</f>
        <v/>
      </c>
      <c r="Z304" s="17" t="str">
        <f>IF('Taarten koppelen'!O61&lt;&gt;"",'Taarten koppelen'!O61,"")</f>
        <v/>
      </c>
      <c r="AE304" s="1" t="str">
        <f t="shared" si="9"/>
        <v/>
      </c>
    </row>
    <row r="305" spans="4:31" x14ac:dyDescent="0.2">
      <c r="D305" s="100" t="str">
        <f>IF($AE305&lt;&gt;"",VLOOKUP($AE305,Afleveradressen!$A$8:$P$57,15,FALSE),"")</f>
        <v/>
      </c>
      <c r="E305" s="17"/>
      <c r="F305" s="17" t="str">
        <f>IF(AE305&lt;&gt;"",Bestelformulier!$F$44,"")</f>
        <v/>
      </c>
      <c r="G305" s="104"/>
      <c r="H305" s="100" t="str">
        <f>IF($AE305&lt;&gt;"",VLOOKUP($AE305,Afleveradressen!$A$8:$P$57,4,FALSE),"")</f>
        <v/>
      </c>
      <c r="I305" s="101" t="str">
        <f>IF($AE305&lt;&gt;"",VLOOKUP($AE305,Afleveradressen!$A$8:$P$57,5,FALSE),"")</f>
        <v/>
      </c>
      <c r="J305" s="101" t="str">
        <f>IF($AE305&lt;&gt;"",VLOOKUP($AE305,Afleveradressen!$A$8:$P$57,6,FALSE),"")</f>
        <v/>
      </c>
      <c r="K305" s="102" t="str">
        <f>IF($AE305&lt;&gt;"",VLOOKUP($AE305,Afleveradressen!$A$8:$P$57,7,FALSE),"")</f>
        <v/>
      </c>
      <c r="L305" s="72" t="str">
        <f>IF(AND('Taarten koppelen'!E62&lt;&gt;"",$Y305&lt;&gt;""),'Taarten koppelen'!E62,"")</f>
        <v/>
      </c>
      <c r="M305" s="72" t="str">
        <f>IF(AND('Taarten koppelen'!F62&lt;&gt;"",$Y305&lt;&gt;""),'Taarten koppelen'!F62,"")</f>
        <v/>
      </c>
      <c r="N305" s="72" t="str">
        <f>IF($AE305&lt;&gt;"",VLOOKUP($AE305,Afleveradressen!$A$8:$P$57,11,FALSE),"")</f>
        <v/>
      </c>
      <c r="O305" s="101" t="str">
        <f>IF($AE305&lt;&gt;"",VLOOKUP($AE305,Afleveradressen!$A$8:$P$57,12,FALSE),"")</f>
        <v/>
      </c>
      <c r="P305" s="72" t="str">
        <f>IF(AND('Taarten koppelen'!G62&lt;&gt;"",$Y305&lt;&gt;""),'Taarten koppelen'!G62,"")</f>
        <v/>
      </c>
      <c r="Q305" s="17" t="str">
        <f t="shared" si="8"/>
        <v/>
      </c>
      <c r="R305" s="102" t="str">
        <f>IF($AE305&lt;&gt;"",VLOOKUP($AE305,Afleveradressen!$A$8:$P$57,8,FALSE),"")</f>
        <v/>
      </c>
      <c r="S305" s="105" t="str">
        <f>IF($AE305&lt;&gt;"",VLOOKUP($AE305,Afleveradressen!$A$8:$P$57,14,FALSE),"")</f>
        <v/>
      </c>
      <c r="T305" s="103" t="str">
        <f>IF(S305&lt;&gt;"",VLOOKUP($S305,stamgegevens!$B$5:$E$15,3,FALSE),"")</f>
        <v/>
      </c>
      <c r="U305" s="103" t="str">
        <f>IF(T305&lt;&gt;"",VLOOKUP($S305,stamgegevens!$B$5:$E$15,4,FALSE),"")</f>
        <v/>
      </c>
      <c r="V305" s="17"/>
      <c r="W305" s="17"/>
      <c r="X305" s="17" t="str">
        <f>IF(Y305="","",VLOOKUP(Y305,stamgegevens!$C$23:$H$52,6,FALSE))</f>
        <v/>
      </c>
      <c r="Y305" s="104" t="str">
        <f>IF('Taarten koppelen'!$O62&lt;&gt;"",'Taarten koppelen'!$O$4,"")</f>
        <v/>
      </c>
      <c r="Z305" s="17" t="str">
        <f>IF('Taarten koppelen'!O62&lt;&gt;"",'Taarten koppelen'!O62,"")</f>
        <v/>
      </c>
      <c r="AE305" s="1" t="str">
        <f t="shared" si="9"/>
        <v/>
      </c>
    </row>
    <row r="306" spans="4:31" x14ac:dyDescent="0.2">
      <c r="D306" s="100" t="str">
        <f>IF($AE306&lt;&gt;"",VLOOKUP($AE306,Afleveradressen!$A$8:$P$57,15,FALSE),"")</f>
        <v/>
      </c>
      <c r="E306" s="17"/>
      <c r="F306" s="17" t="str">
        <f>IF(AE306&lt;&gt;"",Bestelformulier!$F$44,"")</f>
        <v/>
      </c>
      <c r="G306" s="104"/>
      <c r="H306" s="100" t="str">
        <f>IF($AE306&lt;&gt;"",VLOOKUP($AE306,Afleveradressen!$A$8:$P$57,4,FALSE),"")</f>
        <v/>
      </c>
      <c r="I306" s="101" t="str">
        <f>IF($AE306&lt;&gt;"",VLOOKUP($AE306,Afleveradressen!$A$8:$P$57,5,FALSE),"")</f>
        <v/>
      </c>
      <c r="J306" s="101" t="str">
        <f>IF($AE306&lt;&gt;"",VLOOKUP($AE306,Afleveradressen!$A$8:$P$57,6,FALSE),"")</f>
        <v/>
      </c>
      <c r="K306" s="102" t="str">
        <f>IF($AE306&lt;&gt;"",VLOOKUP($AE306,Afleveradressen!$A$8:$P$57,7,FALSE),"")</f>
        <v/>
      </c>
      <c r="L306" s="72" t="str">
        <f>IF(AND('Taarten koppelen'!E63&lt;&gt;"",$Y306&lt;&gt;""),'Taarten koppelen'!E63,"")</f>
        <v/>
      </c>
      <c r="M306" s="72" t="str">
        <f>IF(AND('Taarten koppelen'!F63&lt;&gt;"",$Y306&lt;&gt;""),'Taarten koppelen'!F63,"")</f>
        <v/>
      </c>
      <c r="N306" s="72" t="str">
        <f>IF($AE306&lt;&gt;"",VLOOKUP($AE306,Afleveradressen!$A$8:$P$57,11,FALSE),"")</f>
        <v/>
      </c>
      <c r="O306" s="101" t="str">
        <f>IF($AE306&lt;&gt;"",VLOOKUP($AE306,Afleveradressen!$A$8:$P$57,12,FALSE),"")</f>
        <v/>
      </c>
      <c r="P306" s="72" t="str">
        <f>IF(AND('Taarten koppelen'!G63&lt;&gt;"",$Y306&lt;&gt;""),'Taarten koppelen'!G63,"")</f>
        <v/>
      </c>
      <c r="Q306" s="17" t="str">
        <f t="shared" si="8"/>
        <v/>
      </c>
      <c r="R306" s="102" t="str">
        <f>IF($AE306&lt;&gt;"",VLOOKUP($AE306,Afleveradressen!$A$8:$P$57,8,FALSE),"")</f>
        <v/>
      </c>
      <c r="S306" s="105" t="str">
        <f>IF($AE306&lt;&gt;"",VLOOKUP($AE306,Afleveradressen!$A$8:$P$57,14,FALSE),"")</f>
        <v/>
      </c>
      <c r="T306" s="103" t="str">
        <f>IF(S306&lt;&gt;"",VLOOKUP($S306,stamgegevens!$B$5:$E$15,3,FALSE),"")</f>
        <v/>
      </c>
      <c r="U306" s="103" t="str">
        <f>IF(T306&lt;&gt;"",VLOOKUP($S306,stamgegevens!$B$5:$E$15,4,FALSE),"")</f>
        <v/>
      </c>
      <c r="V306" s="17"/>
      <c r="W306" s="17"/>
      <c r="X306" s="17" t="str">
        <f>IF(Y306="","",VLOOKUP(Y306,stamgegevens!$C$23:$H$52,6,FALSE))</f>
        <v/>
      </c>
      <c r="Y306" s="104" t="str">
        <f>IF('Taarten koppelen'!$O63&lt;&gt;"",'Taarten koppelen'!$O$4,"")</f>
        <v/>
      </c>
      <c r="Z306" s="17" t="str">
        <f>IF('Taarten koppelen'!O63&lt;&gt;"",'Taarten koppelen'!O63,"")</f>
        <v/>
      </c>
      <c r="AE306" s="1" t="str">
        <f t="shared" si="9"/>
        <v/>
      </c>
    </row>
    <row r="307" spans="4:31" x14ac:dyDescent="0.2">
      <c r="D307" s="100" t="str">
        <f>IF($AE307&lt;&gt;"",VLOOKUP($AE307,Afleveradressen!$A$8:$P$57,15,FALSE),"")</f>
        <v/>
      </c>
      <c r="E307" s="17"/>
      <c r="F307" s="17" t="str">
        <f>IF(AE307&lt;&gt;"",Bestelformulier!$F$44,"")</f>
        <v/>
      </c>
      <c r="G307" s="104"/>
      <c r="H307" s="100" t="str">
        <f>IF($AE307&lt;&gt;"",VLOOKUP($AE307,Afleveradressen!$A$8:$P$57,4,FALSE),"")</f>
        <v/>
      </c>
      <c r="I307" s="101" t="str">
        <f>IF($AE307&lt;&gt;"",VLOOKUP($AE307,Afleveradressen!$A$8:$P$57,5,FALSE),"")</f>
        <v/>
      </c>
      <c r="J307" s="101" t="str">
        <f>IF($AE307&lt;&gt;"",VLOOKUP($AE307,Afleveradressen!$A$8:$P$57,6,FALSE),"")</f>
        <v/>
      </c>
      <c r="K307" s="102" t="str">
        <f>IF($AE307&lt;&gt;"",VLOOKUP($AE307,Afleveradressen!$A$8:$P$57,7,FALSE),"")</f>
        <v/>
      </c>
      <c r="L307" s="72" t="str">
        <f>IF(AND('Taarten koppelen'!E14&lt;&gt;"",$Y307&lt;&gt;""),'Taarten koppelen'!E14,"")</f>
        <v/>
      </c>
      <c r="M307" s="72" t="str">
        <f>IF(AND('Taarten koppelen'!F14&lt;&gt;"",$Y307&lt;&gt;""),'Taarten koppelen'!F14,"")</f>
        <v/>
      </c>
      <c r="N307" s="72" t="str">
        <f>IF($AE307&lt;&gt;"",VLOOKUP($AE307,Afleveradressen!$A$8:$P$57,11,FALSE),"")</f>
        <v/>
      </c>
      <c r="O307" s="101" t="str">
        <f>IF($AE307&lt;&gt;"",VLOOKUP($AE307,Afleveradressen!$A$8:$P$57,12,FALSE),"")</f>
        <v/>
      </c>
      <c r="P307" s="72" t="str">
        <f>IF(AND('Taarten koppelen'!G14&lt;&gt;"",$Y307&lt;&gt;""),'Taarten koppelen'!G14,"")</f>
        <v/>
      </c>
      <c r="Q307" s="17" t="str">
        <f t="shared" si="8"/>
        <v/>
      </c>
      <c r="R307" s="102" t="str">
        <f>IF($AE307&lt;&gt;"",VLOOKUP($AE307,Afleveradressen!$A$8:$P$57,8,FALSE),"")</f>
        <v/>
      </c>
      <c r="S307" s="105" t="str">
        <f>IF($AE307&lt;&gt;"",VLOOKUP($AE307,Afleveradressen!$A$8:$P$57,14,FALSE),"")</f>
        <v/>
      </c>
      <c r="T307" s="103" t="str">
        <f>IF(S307&lt;&gt;"",VLOOKUP($S307,stamgegevens!$B$5:$E$15,3,FALSE),"")</f>
        <v/>
      </c>
      <c r="U307" s="103" t="str">
        <f>IF(T307&lt;&gt;"",VLOOKUP($S307,stamgegevens!$B$5:$E$15,4,FALSE),"")</f>
        <v/>
      </c>
      <c r="V307" s="17"/>
      <c r="W307" s="17"/>
      <c r="X307" s="17" t="str">
        <f>IF(Y307="","",VLOOKUP(Y307,stamgegevens!$C$23:$H$52,6,FALSE))</f>
        <v/>
      </c>
      <c r="Y307" s="104" t="str">
        <f>IF('Taarten koppelen'!$P14&lt;&gt;0,'Taarten koppelen'!$P$4,"")</f>
        <v/>
      </c>
      <c r="Z307" s="17" t="str">
        <f>IF('Taarten koppelen'!P14&lt;&gt;0,'Taarten koppelen'!P14,"")</f>
        <v/>
      </c>
      <c r="AE307" s="1" t="str">
        <f t="shared" si="9"/>
        <v/>
      </c>
    </row>
    <row r="308" spans="4:31" x14ac:dyDescent="0.2">
      <c r="D308" s="100" t="str">
        <f>IF($AE308&lt;&gt;"",VLOOKUP($AE308,Afleveradressen!$A$8:$P$57,15,FALSE),"")</f>
        <v/>
      </c>
      <c r="E308" s="17"/>
      <c r="F308" s="17" t="str">
        <f>IF(AE308&lt;&gt;"",Bestelformulier!$F$44,"")</f>
        <v/>
      </c>
      <c r="G308" s="104"/>
      <c r="H308" s="100" t="str">
        <f>IF($AE308&lt;&gt;"",VLOOKUP($AE308,Afleveradressen!$A$8:$P$57,4,FALSE),"")</f>
        <v/>
      </c>
      <c r="I308" s="101" t="str">
        <f>IF($AE308&lt;&gt;"",VLOOKUP($AE308,Afleveradressen!$A$8:$P$57,5,FALSE),"")</f>
        <v/>
      </c>
      <c r="J308" s="101" t="str">
        <f>IF($AE308&lt;&gt;"",VLOOKUP($AE308,Afleveradressen!$A$8:$P$57,6,FALSE),"")</f>
        <v/>
      </c>
      <c r="K308" s="102" t="str">
        <f>IF($AE308&lt;&gt;"",VLOOKUP($AE308,Afleveradressen!$A$8:$P$57,7,FALSE),"")</f>
        <v/>
      </c>
      <c r="L308" s="72" t="str">
        <f>IF(AND('Taarten koppelen'!E15&lt;&gt;"",$Y308&lt;&gt;""),'Taarten koppelen'!E15,"")</f>
        <v/>
      </c>
      <c r="M308" s="72" t="str">
        <f>IF(AND('Taarten koppelen'!F15&lt;&gt;"",$Y308&lt;&gt;""),'Taarten koppelen'!F15,"")</f>
        <v/>
      </c>
      <c r="N308" s="72" t="str">
        <f>IF($AE308&lt;&gt;"",VLOOKUP($AE308,Afleveradressen!$A$8:$P$57,11,FALSE),"")</f>
        <v/>
      </c>
      <c r="O308" s="101" t="str">
        <f>IF($AE308&lt;&gt;"",VLOOKUP($AE308,Afleveradressen!$A$8:$P$57,12,FALSE),"")</f>
        <v/>
      </c>
      <c r="P308" s="72" t="str">
        <f>IF(AND('Taarten koppelen'!G15&lt;&gt;"",$Y308&lt;&gt;""),'Taarten koppelen'!G15,"")</f>
        <v/>
      </c>
      <c r="Q308" s="17" t="str">
        <f t="shared" si="8"/>
        <v/>
      </c>
      <c r="R308" s="102" t="str">
        <f>IF($AE308&lt;&gt;"",VLOOKUP($AE308,Afleveradressen!$A$8:$P$57,8,FALSE),"")</f>
        <v/>
      </c>
      <c r="S308" s="105" t="str">
        <f>IF($AE308&lt;&gt;"",VLOOKUP($AE308,Afleveradressen!$A$8:$P$57,14,FALSE),"")</f>
        <v/>
      </c>
      <c r="T308" s="103" t="str">
        <f>IF(S308&lt;&gt;"",VLOOKUP($S308,stamgegevens!$B$5:$E$15,3,FALSE),"")</f>
        <v/>
      </c>
      <c r="U308" s="103" t="str">
        <f>IF(T308&lt;&gt;"",VLOOKUP($S308,stamgegevens!$B$5:$E$15,4,FALSE),"")</f>
        <v/>
      </c>
      <c r="V308" s="17"/>
      <c r="W308" s="17"/>
      <c r="X308" s="17" t="str">
        <f>IF(Y308="","",VLOOKUP(Y308,stamgegevens!$C$23:$H$52,6,FALSE))</f>
        <v/>
      </c>
      <c r="Y308" s="104" t="str">
        <f>IF('Taarten koppelen'!$P15&lt;&gt;"",'Taarten koppelen'!$P$4,"")</f>
        <v/>
      </c>
      <c r="Z308" s="17" t="str">
        <f>IF('Taarten koppelen'!P15&lt;&gt;"",'Taarten koppelen'!P15,"")</f>
        <v/>
      </c>
      <c r="AE308" s="1" t="str">
        <f t="shared" si="9"/>
        <v/>
      </c>
    </row>
    <row r="309" spans="4:31" x14ac:dyDescent="0.2">
      <c r="D309" s="100" t="str">
        <f>IF($AE309&lt;&gt;"",VLOOKUP($AE309,Afleveradressen!$A$8:$P$57,15,FALSE),"")</f>
        <v/>
      </c>
      <c r="E309" s="17"/>
      <c r="F309" s="17" t="str">
        <f>IF(AE309&lt;&gt;"",Bestelformulier!$F$44,"")</f>
        <v/>
      </c>
      <c r="G309" s="104"/>
      <c r="H309" s="100" t="str">
        <f>IF($AE309&lt;&gt;"",VLOOKUP($AE309,Afleveradressen!$A$8:$P$57,4,FALSE),"")</f>
        <v/>
      </c>
      <c r="I309" s="101" t="str">
        <f>IF($AE309&lt;&gt;"",VLOOKUP($AE309,Afleveradressen!$A$8:$P$57,5,FALSE),"")</f>
        <v/>
      </c>
      <c r="J309" s="101" t="str">
        <f>IF($AE309&lt;&gt;"",VLOOKUP($AE309,Afleveradressen!$A$8:$P$57,6,FALSE),"")</f>
        <v/>
      </c>
      <c r="K309" s="102" t="str">
        <f>IF($AE309&lt;&gt;"",VLOOKUP($AE309,Afleveradressen!$A$8:$P$57,7,FALSE),"")</f>
        <v/>
      </c>
      <c r="L309" s="72" t="str">
        <f>IF(AND('Taarten koppelen'!E16&lt;&gt;"",$Y309&lt;&gt;""),'Taarten koppelen'!E16,"")</f>
        <v/>
      </c>
      <c r="M309" s="72" t="str">
        <f>IF(AND('Taarten koppelen'!F16&lt;&gt;"",$Y309&lt;&gt;""),'Taarten koppelen'!F16,"")</f>
        <v/>
      </c>
      <c r="N309" s="72" t="str">
        <f>IF($AE309&lt;&gt;"",VLOOKUP($AE309,Afleveradressen!$A$8:$P$57,11,FALSE),"")</f>
        <v/>
      </c>
      <c r="O309" s="101" t="str">
        <f>IF($AE309&lt;&gt;"",VLOOKUP($AE309,Afleveradressen!$A$8:$P$57,12,FALSE),"")</f>
        <v/>
      </c>
      <c r="P309" s="72" t="str">
        <f>IF(AND('Taarten koppelen'!G16&lt;&gt;"",$Y309&lt;&gt;""),'Taarten koppelen'!G16,"")</f>
        <v/>
      </c>
      <c r="Q309" s="17" t="str">
        <f t="shared" si="8"/>
        <v/>
      </c>
      <c r="R309" s="102" t="str">
        <f>IF($AE309&lt;&gt;"",VLOOKUP($AE309,Afleveradressen!$A$8:$P$57,8,FALSE),"")</f>
        <v/>
      </c>
      <c r="S309" s="105" t="str">
        <f>IF($AE309&lt;&gt;"",VLOOKUP($AE309,Afleveradressen!$A$8:$P$57,14,FALSE),"")</f>
        <v/>
      </c>
      <c r="T309" s="103" t="str">
        <f>IF(S309&lt;&gt;"",VLOOKUP($S309,stamgegevens!$B$5:$E$15,3,FALSE),"")</f>
        <v/>
      </c>
      <c r="U309" s="103" t="str">
        <f>IF(T309&lt;&gt;"",VLOOKUP($S309,stamgegevens!$B$5:$E$15,4,FALSE),"")</f>
        <v/>
      </c>
      <c r="V309" s="17"/>
      <c r="W309" s="17"/>
      <c r="X309" s="17" t="str">
        <f>IF(Y309="","",VLOOKUP(Y309,stamgegevens!$C$23:$H$52,6,FALSE))</f>
        <v/>
      </c>
      <c r="Y309" s="104" t="str">
        <f>IF('Taarten koppelen'!$P16&lt;&gt;"",'Taarten koppelen'!$P$4,"")</f>
        <v/>
      </c>
      <c r="Z309" s="17" t="str">
        <f>IF('Taarten koppelen'!P16&lt;&gt;"",'Taarten koppelen'!P16,"")</f>
        <v/>
      </c>
      <c r="AE309" s="1" t="str">
        <f t="shared" si="9"/>
        <v/>
      </c>
    </row>
    <row r="310" spans="4:31" x14ac:dyDescent="0.2">
      <c r="D310" s="100" t="str">
        <f>IF($AE310&lt;&gt;"",VLOOKUP($AE310,Afleveradressen!$A$8:$P$57,15,FALSE),"")</f>
        <v/>
      </c>
      <c r="E310" s="17"/>
      <c r="F310" s="17" t="str">
        <f>IF(AE310&lt;&gt;"",Bestelformulier!$F$44,"")</f>
        <v/>
      </c>
      <c r="G310" s="104"/>
      <c r="H310" s="100" t="str">
        <f>IF($AE310&lt;&gt;"",VLOOKUP($AE310,Afleveradressen!$A$8:$P$57,4,FALSE),"")</f>
        <v/>
      </c>
      <c r="I310" s="101" t="str">
        <f>IF($AE310&lt;&gt;"",VLOOKUP($AE310,Afleveradressen!$A$8:$P$57,5,FALSE),"")</f>
        <v/>
      </c>
      <c r="J310" s="101" t="str">
        <f>IF($AE310&lt;&gt;"",VLOOKUP($AE310,Afleveradressen!$A$8:$P$57,6,FALSE),"")</f>
        <v/>
      </c>
      <c r="K310" s="102" t="str">
        <f>IF($AE310&lt;&gt;"",VLOOKUP($AE310,Afleveradressen!$A$8:$P$57,7,FALSE),"")</f>
        <v/>
      </c>
      <c r="L310" s="72" t="str">
        <f>IF(AND('Taarten koppelen'!E17&lt;&gt;"",$Y310&lt;&gt;""),'Taarten koppelen'!E17,"")</f>
        <v/>
      </c>
      <c r="M310" s="72" t="str">
        <f>IF(AND('Taarten koppelen'!F17&lt;&gt;"",$Y310&lt;&gt;""),'Taarten koppelen'!F17,"")</f>
        <v/>
      </c>
      <c r="N310" s="72" t="str">
        <f>IF($AE310&lt;&gt;"",VLOOKUP($AE310,Afleveradressen!$A$8:$P$57,11,FALSE),"")</f>
        <v/>
      </c>
      <c r="O310" s="101" t="str">
        <f>IF($AE310&lt;&gt;"",VLOOKUP($AE310,Afleveradressen!$A$8:$P$57,12,FALSE),"")</f>
        <v/>
      </c>
      <c r="P310" s="72" t="str">
        <f>IF(AND('Taarten koppelen'!G17&lt;&gt;"",$Y310&lt;&gt;""),'Taarten koppelen'!G17,"")</f>
        <v/>
      </c>
      <c r="Q310" s="17" t="str">
        <f t="shared" si="8"/>
        <v/>
      </c>
      <c r="R310" s="102" t="str">
        <f>IF($AE310&lt;&gt;"",VLOOKUP($AE310,Afleveradressen!$A$8:$P$57,8,FALSE),"")</f>
        <v/>
      </c>
      <c r="S310" s="105" t="str">
        <f>IF($AE310&lt;&gt;"",VLOOKUP($AE310,Afleveradressen!$A$8:$P$57,14,FALSE),"")</f>
        <v/>
      </c>
      <c r="T310" s="103" t="str">
        <f>IF(S310&lt;&gt;"",VLOOKUP($S310,stamgegevens!$B$5:$E$15,3,FALSE),"")</f>
        <v/>
      </c>
      <c r="U310" s="103" t="str">
        <f>IF(T310&lt;&gt;"",VLOOKUP($S310,stamgegevens!$B$5:$E$15,4,FALSE),"")</f>
        <v/>
      </c>
      <c r="V310" s="17"/>
      <c r="W310" s="17"/>
      <c r="X310" s="17" t="str">
        <f>IF(Y310="","",VLOOKUP(Y310,stamgegevens!$C$23:$H$52,6,FALSE))</f>
        <v/>
      </c>
      <c r="Y310" s="104" t="str">
        <f>IF('Taarten koppelen'!$P17&lt;&gt;"",'Taarten koppelen'!$P$4,"")</f>
        <v/>
      </c>
      <c r="Z310" s="17" t="str">
        <f>IF('Taarten koppelen'!P17&lt;&gt;"",'Taarten koppelen'!P17,"")</f>
        <v/>
      </c>
      <c r="AE310" s="1" t="str">
        <f t="shared" si="9"/>
        <v/>
      </c>
    </row>
    <row r="311" spans="4:31" x14ac:dyDescent="0.2">
      <c r="D311" s="100" t="str">
        <f>IF($AE311&lt;&gt;"",VLOOKUP($AE311,Afleveradressen!$A$8:$P$57,15,FALSE),"")</f>
        <v/>
      </c>
      <c r="E311" s="17"/>
      <c r="F311" s="17" t="str">
        <f>IF(AE311&lt;&gt;"",Bestelformulier!$F$44,"")</f>
        <v/>
      </c>
      <c r="G311" s="104"/>
      <c r="H311" s="100" t="str">
        <f>IF($AE311&lt;&gt;"",VLOOKUP($AE311,Afleveradressen!$A$8:$P$57,4,FALSE),"")</f>
        <v/>
      </c>
      <c r="I311" s="101" t="str">
        <f>IF($AE311&lt;&gt;"",VLOOKUP($AE311,Afleveradressen!$A$8:$P$57,5,FALSE),"")</f>
        <v/>
      </c>
      <c r="J311" s="101" t="str">
        <f>IF($AE311&lt;&gt;"",VLOOKUP($AE311,Afleveradressen!$A$8:$P$57,6,FALSE),"")</f>
        <v/>
      </c>
      <c r="K311" s="102" t="str">
        <f>IF($AE311&lt;&gt;"",VLOOKUP($AE311,Afleveradressen!$A$8:$P$57,7,FALSE),"")</f>
        <v/>
      </c>
      <c r="L311" s="72" t="str">
        <f>IF(AND('Taarten koppelen'!E18&lt;&gt;"",$Y311&lt;&gt;""),'Taarten koppelen'!E18,"")</f>
        <v/>
      </c>
      <c r="M311" s="72" t="str">
        <f>IF(AND('Taarten koppelen'!F18&lt;&gt;"",$Y311&lt;&gt;""),'Taarten koppelen'!F18,"")</f>
        <v/>
      </c>
      <c r="N311" s="72" t="str">
        <f>IF($AE311&lt;&gt;"",VLOOKUP($AE311,Afleveradressen!$A$8:$P$57,11,FALSE),"")</f>
        <v/>
      </c>
      <c r="O311" s="101" t="str">
        <f>IF($AE311&lt;&gt;"",VLOOKUP($AE311,Afleveradressen!$A$8:$P$57,12,FALSE),"")</f>
        <v/>
      </c>
      <c r="P311" s="72" t="str">
        <f>IF(AND('Taarten koppelen'!G18&lt;&gt;"",$Y311&lt;&gt;""),'Taarten koppelen'!G18,"")</f>
        <v/>
      </c>
      <c r="Q311" s="17" t="str">
        <f t="shared" si="8"/>
        <v/>
      </c>
      <c r="R311" s="102" t="str">
        <f>IF($AE311&lt;&gt;"",VLOOKUP($AE311,Afleveradressen!$A$8:$P$57,8,FALSE),"")</f>
        <v/>
      </c>
      <c r="S311" s="105" t="str">
        <f>IF($AE311&lt;&gt;"",VLOOKUP($AE311,Afleveradressen!$A$8:$P$57,14,FALSE),"")</f>
        <v/>
      </c>
      <c r="T311" s="103" t="str">
        <f>IF(S311&lt;&gt;"",VLOOKUP($S311,stamgegevens!$B$5:$E$15,3,FALSE),"")</f>
        <v/>
      </c>
      <c r="U311" s="103" t="str">
        <f>IF(T311&lt;&gt;"",VLOOKUP($S311,stamgegevens!$B$5:$E$15,4,FALSE),"")</f>
        <v/>
      </c>
      <c r="V311" s="17"/>
      <c r="W311" s="17"/>
      <c r="X311" s="17" t="str">
        <f>IF(Y311="","",VLOOKUP(Y311,stamgegevens!$C$23:$H$52,6,FALSE))</f>
        <v/>
      </c>
      <c r="Y311" s="104" t="str">
        <f>IF('Taarten koppelen'!$P18&lt;&gt;"",'Taarten koppelen'!$P$4,"")</f>
        <v/>
      </c>
      <c r="Z311" s="17" t="str">
        <f>IF('Taarten koppelen'!P18&lt;&gt;"",'Taarten koppelen'!P18,"")</f>
        <v/>
      </c>
      <c r="AE311" s="1" t="str">
        <f t="shared" si="9"/>
        <v/>
      </c>
    </row>
    <row r="312" spans="4:31" x14ac:dyDescent="0.2">
      <c r="D312" s="100" t="str">
        <f>IF($AE312&lt;&gt;"",VLOOKUP($AE312,Afleveradressen!$A$8:$P$57,15,FALSE),"")</f>
        <v/>
      </c>
      <c r="E312" s="17"/>
      <c r="F312" s="17" t="str">
        <f>IF(AE312&lt;&gt;"",Bestelformulier!$F$44,"")</f>
        <v/>
      </c>
      <c r="G312" s="104"/>
      <c r="H312" s="100" t="str">
        <f>IF($AE312&lt;&gt;"",VLOOKUP($AE312,Afleveradressen!$A$8:$P$57,4,FALSE),"")</f>
        <v/>
      </c>
      <c r="I312" s="101" t="str">
        <f>IF($AE312&lt;&gt;"",VLOOKUP($AE312,Afleveradressen!$A$8:$P$57,5,FALSE),"")</f>
        <v/>
      </c>
      <c r="J312" s="101" t="str">
        <f>IF($AE312&lt;&gt;"",VLOOKUP($AE312,Afleveradressen!$A$8:$P$57,6,FALSE),"")</f>
        <v/>
      </c>
      <c r="K312" s="102" t="str">
        <f>IF($AE312&lt;&gt;"",VLOOKUP($AE312,Afleveradressen!$A$8:$P$57,7,FALSE),"")</f>
        <v/>
      </c>
      <c r="L312" s="72" t="str">
        <f>IF(AND('Taarten koppelen'!E19&lt;&gt;"",$Y312&lt;&gt;""),'Taarten koppelen'!E19,"")</f>
        <v/>
      </c>
      <c r="M312" s="72" t="str">
        <f>IF(AND('Taarten koppelen'!F19&lt;&gt;"",$Y312&lt;&gt;""),'Taarten koppelen'!F19,"")</f>
        <v/>
      </c>
      <c r="N312" s="72" t="str">
        <f>IF($AE312&lt;&gt;"",VLOOKUP($AE312,Afleveradressen!$A$8:$P$57,11,FALSE),"")</f>
        <v/>
      </c>
      <c r="O312" s="101" t="str">
        <f>IF($AE312&lt;&gt;"",VLOOKUP($AE312,Afleveradressen!$A$8:$P$57,12,FALSE),"")</f>
        <v/>
      </c>
      <c r="P312" s="72" t="str">
        <f>IF(AND('Taarten koppelen'!G19&lt;&gt;"",$Y312&lt;&gt;""),'Taarten koppelen'!G19,"")</f>
        <v/>
      </c>
      <c r="Q312" s="17" t="str">
        <f t="shared" si="8"/>
        <v/>
      </c>
      <c r="R312" s="102" t="str">
        <f>IF($AE312&lt;&gt;"",VLOOKUP($AE312,Afleveradressen!$A$8:$P$57,8,FALSE),"")</f>
        <v/>
      </c>
      <c r="S312" s="105" t="str">
        <f>IF($AE312&lt;&gt;"",VLOOKUP($AE312,Afleveradressen!$A$8:$P$57,14,FALSE),"")</f>
        <v/>
      </c>
      <c r="T312" s="103" t="str">
        <f>IF(S312&lt;&gt;"",VLOOKUP($S312,stamgegevens!$B$5:$E$15,3,FALSE),"")</f>
        <v/>
      </c>
      <c r="U312" s="103" t="str">
        <f>IF(T312&lt;&gt;"",VLOOKUP($S312,stamgegevens!$B$5:$E$15,4,FALSE),"")</f>
        <v/>
      </c>
      <c r="V312" s="17"/>
      <c r="W312" s="17"/>
      <c r="X312" s="17" t="str">
        <f>IF(Y312="","",VLOOKUP(Y312,stamgegevens!$C$23:$H$52,6,FALSE))</f>
        <v/>
      </c>
      <c r="Y312" s="104" t="str">
        <f>IF('Taarten koppelen'!$P19&lt;&gt;"",'Taarten koppelen'!$P$4,"")</f>
        <v/>
      </c>
      <c r="Z312" s="17" t="str">
        <f>IF('Taarten koppelen'!P19&lt;&gt;"",'Taarten koppelen'!P19,"")</f>
        <v/>
      </c>
      <c r="AE312" s="1" t="str">
        <f t="shared" si="9"/>
        <v/>
      </c>
    </row>
    <row r="313" spans="4:31" x14ac:dyDescent="0.2">
      <c r="D313" s="100" t="str">
        <f>IF($AE313&lt;&gt;"",VLOOKUP($AE313,Afleveradressen!$A$8:$P$57,15,FALSE),"")</f>
        <v/>
      </c>
      <c r="E313" s="17"/>
      <c r="F313" s="17" t="str">
        <f>IF(AE313&lt;&gt;"",Bestelformulier!$F$44,"")</f>
        <v/>
      </c>
      <c r="G313" s="104"/>
      <c r="H313" s="100" t="str">
        <f>IF($AE313&lt;&gt;"",VLOOKUP($AE313,Afleveradressen!$A$8:$P$57,4,FALSE),"")</f>
        <v/>
      </c>
      <c r="I313" s="101" t="str">
        <f>IF($AE313&lt;&gt;"",VLOOKUP($AE313,Afleveradressen!$A$8:$P$57,5,FALSE),"")</f>
        <v/>
      </c>
      <c r="J313" s="101" t="str">
        <f>IF($AE313&lt;&gt;"",VLOOKUP($AE313,Afleveradressen!$A$8:$P$57,6,FALSE),"")</f>
        <v/>
      </c>
      <c r="K313" s="102" t="str">
        <f>IF($AE313&lt;&gt;"",VLOOKUP($AE313,Afleveradressen!$A$8:$P$57,7,FALSE),"")</f>
        <v/>
      </c>
      <c r="L313" s="72" t="str">
        <f>IF(AND('Taarten koppelen'!E20&lt;&gt;"",$Y313&lt;&gt;""),'Taarten koppelen'!E20,"")</f>
        <v/>
      </c>
      <c r="M313" s="72" t="str">
        <f>IF(AND('Taarten koppelen'!F20&lt;&gt;"",$Y313&lt;&gt;""),'Taarten koppelen'!F20,"")</f>
        <v/>
      </c>
      <c r="N313" s="72" t="str">
        <f>IF($AE313&lt;&gt;"",VLOOKUP($AE313,Afleveradressen!$A$8:$P$57,11,FALSE),"")</f>
        <v/>
      </c>
      <c r="O313" s="101" t="str">
        <f>IF($AE313&lt;&gt;"",VLOOKUP($AE313,Afleveradressen!$A$8:$P$57,12,FALSE),"")</f>
        <v/>
      </c>
      <c r="P313" s="72" t="str">
        <f>IF(AND('Taarten koppelen'!G20&lt;&gt;"",$Y313&lt;&gt;""),'Taarten koppelen'!G20,"")</f>
        <v/>
      </c>
      <c r="Q313" s="17" t="str">
        <f t="shared" si="8"/>
        <v/>
      </c>
      <c r="R313" s="102" t="str">
        <f>IF($AE313&lt;&gt;"",VLOOKUP($AE313,Afleveradressen!$A$8:$P$57,8,FALSE),"")</f>
        <v/>
      </c>
      <c r="S313" s="105" t="str">
        <f>IF($AE313&lt;&gt;"",VLOOKUP($AE313,Afleveradressen!$A$8:$P$57,14,FALSE),"")</f>
        <v/>
      </c>
      <c r="T313" s="103" t="str">
        <f>IF(S313&lt;&gt;"",VLOOKUP($S313,stamgegevens!$B$5:$E$15,3,FALSE),"")</f>
        <v/>
      </c>
      <c r="U313" s="103" t="str">
        <f>IF(T313&lt;&gt;"",VLOOKUP($S313,stamgegevens!$B$5:$E$15,4,FALSE),"")</f>
        <v/>
      </c>
      <c r="V313" s="17"/>
      <c r="W313" s="17"/>
      <c r="X313" s="17" t="str">
        <f>IF(Y313="","",VLOOKUP(Y313,stamgegevens!$C$23:$H$52,6,FALSE))</f>
        <v/>
      </c>
      <c r="Y313" s="104" t="str">
        <f>IF('Taarten koppelen'!$P20&lt;&gt;"",'Taarten koppelen'!$P$4,"")</f>
        <v/>
      </c>
      <c r="Z313" s="17" t="str">
        <f>IF('Taarten koppelen'!P20&lt;&gt;"",'Taarten koppelen'!P20,"")</f>
        <v/>
      </c>
      <c r="AE313" s="1" t="str">
        <f t="shared" si="9"/>
        <v/>
      </c>
    </row>
    <row r="314" spans="4:31" x14ac:dyDescent="0.2">
      <c r="D314" s="100" t="str">
        <f>IF($AE314&lt;&gt;"",VLOOKUP($AE314,Afleveradressen!$A$8:$P$57,15,FALSE),"")</f>
        <v/>
      </c>
      <c r="E314" s="17"/>
      <c r="F314" s="17" t="str">
        <f>IF(AE314&lt;&gt;"",Bestelformulier!$F$44,"")</f>
        <v/>
      </c>
      <c r="G314" s="104"/>
      <c r="H314" s="100" t="str">
        <f>IF($AE314&lt;&gt;"",VLOOKUP($AE314,Afleveradressen!$A$8:$P$57,4,FALSE),"")</f>
        <v/>
      </c>
      <c r="I314" s="101" t="str">
        <f>IF($AE314&lt;&gt;"",VLOOKUP($AE314,Afleveradressen!$A$8:$P$57,5,FALSE),"")</f>
        <v/>
      </c>
      <c r="J314" s="101" t="str">
        <f>IF($AE314&lt;&gt;"",VLOOKUP($AE314,Afleveradressen!$A$8:$P$57,6,FALSE),"")</f>
        <v/>
      </c>
      <c r="K314" s="102" t="str">
        <f>IF($AE314&lt;&gt;"",VLOOKUP($AE314,Afleveradressen!$A$8:$P$57,7,FALSE),"")</f>
        <v/>
      </c>
      <c r="L314" s="72" t="str">
        <f>IF(AND('Taarten koppelen'!E21&lt;&gt;"",$Y314&lt;&gt;""),'Taarten koppelen'!E21,"")</f>
        <v/>
      </c>
      <c r="M314" s="72" t="str">
        <f>IF(AND('Taarten koppelen'!F21&lt;&gt;"",$Y314&lt;&gt;""),'Taarten koppelen'!F21,"")</f>
        <v/>
      </c>
      <c r="N314" s="72" t="str">
        <f>IF($AE314&lt;&gt;"",VLOOKUP($AE314,Afleveradressen!$A$8:$P$57,11,FALSE),"")</f>
        <v/>
      </c>
      <c r="O314" s="101" t="str">
        <f>IF($AE314&lt;&gt;"",VLOOKUP($AE314,Afleveradressen!$A$8:$P$57,12,FALSE),"")</f>
        <v/>
      </c>
      <c r="P314" s="72" t="str">
        <f>IF(AND('Taarten koppelen'!G21&lt;&gt;"",$Y314&lt;&gt;""),'Taarten koppelen'!G21,"")</f>
        <v/>
      </c>
      <c r="Q314" s="17" t="str">
        <f t="shared" si="8"/>
        <v/>
      </c>
      <c r="R314" s="102" t="str">
        <f>IF($AE314&lt;&gt;"",VLOOKUP($AE314,Afleveradressen!$A$8:$P$57,8,FALSE),"")</f>
        <v/>
      </c>
      <c r="S314" s="105" t="str">
        <f>IF($AE314&lt;&gt;"",VLOOKUP($AE314,Afleveradressen!$A$8:$P$57,14,FALSE),"")</f>
        <v/>
      </c>
      <c r="T314" s="103" t="str">
        <f>IF(S314&lt;&gt;"",VLOOKUP($S314,stamgegevens!$B$5:$E$15,3,FALSE),"")</f>
        <v/>
      </c>
      <c r="U314" s="103" t="str">
        <f>IF(T314&lt;&gt;"",VLOOKUP($S314,stamgegevens!$B$5:$E$15,4,FALSE),"")</f>
        <v/>
      </c>
      <c r="V314" s="17"/>
      <c r="W314" s="17"/>
      <c r="X314" s="17" t="str">
        <f>IF(Y314="","",VLOOKUP(Y314,stamgegevens!$C$23:$H$52,6,FALSE))</f>
        <v/>
      </c>
      <c r="Y314" s="104" t="str">
        <f>IF('Taarten koppelen'!$P21&lt;&gt;"",'Taarten koppelen'!$P$4,"")</f>
        <v/>
      </c>
      <c r="Z314" s="17" t="str">
        <f>IF('Taarten koppelen'!P21&lt;&gt;"",'Taarten koppelen'!P21,"")</f>
        <v/>
      </c>
      <c r="AE314" s="1" t="str">
        <f t="shared" si="9"/>
        <v/>
      </c>
    </row>
    <row r="315" spans="4:31" x14ac:dyDescent="0.2">
      <c r="D315" s="100" t="str">
        <f>IF($AE315&lt;&gt;"",VLOOKUP($AE315,Afleveradressen!$A$8:$P$57,15,FALSE),"")</f>
        <v/>
      </c>
      <c r="E315" s="17"/>
      <c r="F315" s="17" t="str">
        <f>IF(AE315&lt;&gt;"",Bestelformulier!$F$44,"")</f>
        <v/>
      </c>
      <c r="G315" s="104"/>
      <c r="H315" s="100" t="str">
        <f>IF($AE315&lt;&gt;"",VLOOKUP($AE315,Afleveradressen!$A$8:$P$57,4,FALSE),"")</f>
        <v/>
      </c>
      <c r="I315" s="101" t="str">
        <f>IF($AE315&lt;&gt;"",VLOOKUP($AE315,Afleveradressen!$A$8:$P$57,5,FALSE),"")</f>
        <v/>
      </c>
      <c r="J315" s="101" t="str">
        <f>IF($AE315&lt;&gt;"",VLOOKUP($AE315,Afleveradressen!$A$8:$P$57,6,FALSE),"")</f>
        <v/>
      </c>
      <c r="K315" s="102" t="str">
        <f>IF($AE315&lt;&gt;"",VLOOKUP($AE315,Afleveradressen!$A$8:$P$57,7,FALSE),"")</f>
        <v/>
      </c>
      <c r="L315" s="72" t="str">
        <f>IF(AND('Taarten koppelen'!E22&lt;&gt;"",$Y315&lt;&gt;""),'Taarten koppelen'!E22,"")</f>
        <v/>
      </c>
      <c r="M315" s="72" t="str">
        <f>IF(AND('Taarten koppelen'!F22&lt;&gt;"",$Y315&lt;&gt;""),'Taarten koppelen'!F22,"")</f>
        <v/>
      </c>
      <c r="N315" s="72" t="str">
        <f>IF($AE315&lt;&gt;"",VLOOKUP($AE315,Afleveradressen!$A$8:$P$57,11,FALSE),"")</f>
        <v/>
      </c>
      <c r="O315" s="101" t="str">
        <f>IF($AE315&lt;&gt;"",VLOOKUP($AE315,Afleveradressen!$A$8:$P$57,12,FALSE),"")</f>
        <v/>
      </c>
      <c r="P315" s="72" t="str">
        <f>IF(AND('Taarten koppelen'!G22&lt;&gt;"",$Y315&lt;&gt;""),'Taarten koppelen'!G22,"")</f>
        <v/>
      </c>
      <c r="Q315" s="17" t="str">
        <f t="shared" si="8"/>
        <v/>
      </c>
      <c r="R315" s="102" t="str">
        <f>IF($AE315&lt;&gt;"",VLOOKUP($AE315,Afleveradressen!$A$8:$P$57,8,FALSE),"")</f>
        <v/>
      </c>
      <c r="S315" s="105" t="str">
        <f>IF($AE315&lt;&gt;"",VLOOKUP($AE315,Afleveradressen!$A$8:$P$57,14,FALSE),"")</f>
        <v/>
      </c>
      <c r="T315" s="103" t="str">
        <f>IF(S315&lt;&gt;"",VLOOKUP($S315,stamgegevens!$B$5:$E$15,3,FALSE),"")</f>
        <v/>
      </c>
      <c r="U315" s="103" t="str">
        <f>IF(T315&lt;&gt;"",VLOOKUP($S315,stamgegevens!$B$5:$E$15,4,FALSE),"")</f>
        <v/>
      </c>
      <c r="V315" s="17"/>
      <c r="W315" s="17"/>
      <c r="X315" s="17" t="str">
        <f>IF(Y315="","",VLOOKUP(Y315,stamgegevens!$C$23:$H$52,6,FALSE))</f>
        <v/>
      </c>
      <c r="Y315" s="104" t="str">
        <f>IF('Taarten koppelen'!$P22&lt;&gt;"",'Taarten koppelen'!$P$4,"")</f>
        <v/>
      </c>
      <c r="Z315" s="17" t="str">
        <f>IF('Taarten koppelen'!P22&lt;&gt;"",'Taarten koppelen'!P22,"")</f>
        <v/>
      </c>
      <c r="AE315" s="1" t="str">
        <f t="shared" si="9"/>
        <v/>
      </c>
    </row>
    <row r="316" spans="4:31" x14ac:dyDescent="0.2">
      <c r="D316" s="100" t="str">
        <f>IF($AE316&lt;&gt;"",VLOOKUP($AE316,Afleveradressen!$A$8:$P$57,15,FALSE),"")</f>
        <v/>
      </c>
      <c r="E316" s="17"/>
      <c r="F316" s="17" t="str">
        <f>IF(AE316&lt;&gt;"",Bestelformulier!$F$44,"")</f>
        <v/>
      </c>
      <c r="G316" s="104"/>
      <c r="H316" s="100" t="str">
        <f>IF($AE316&lt;&gt;"",VLOOKUP($AE316,Afleveradressen!$A$8:$P$57,4,FALSE),"")</f>
        <v/>
      </c>
      <c r="I316" s="101" t="str">
        <f>IF($AE316&lt;&gt;"",VLOOKUP($AE316,Afleveradressen!$A$8:$P$57,5,FALSE),"")</f>
        <v/>
      </c>
      <c r="J316" s="101" t="str">
        <f>IF($AE316&lt;&gt;"",VLOOKUP($AE316,Afleveradressen!$A$8:$P$57,6,FALSE),"")</f>
        <v/>
      </c>
      <c r="K316" s="102" t="str">
        <f>IF($AE316&lt;&gt;"",VLOOKUP($AE316,Afleveradressen!$A$8:$P$57,7,FALSE),"")</f>
        <v/>
      </c>
      <c r="L316" s="72" t="str">
        <f>IF(AND('Taarten koppelen'!E23&lt;&gt;"",$Y316&lt;&gt;""),'Taarten koppelen'!E23,"")</f>
        <v/>
      </c>
      <c r="M316" s="72" t="str">
        <f>IF(AND('Taarten koppelen'!F23&lt;&gt;"",$Y316&lt;&gt;""),'Taarten koppelen'!F23,"")</f>
        <v/>
      </c>
      <c r="N316" s="72" t="str">
        <f>IF($AE316&lt;&gt;"",VLOOKUP($AE316,Afleveradressen!$A$8:$P$57,11,FALSE),"")</f>
        <v/>
      </c>
      <c r="O316" s="101" t="str">
        <f>IF($AE316&lt;&gt;"",VLOOKUP($AE316,Afleveradressen!$A$8:$P$57,12,FALSE),"")</f>
        <v/>
      </c>
      <c r="P316" s="72" t="str">
        <f>IF(AND('Taarten koppelen'!G23&lt;&gt;"",$Y316&lt;&gt;""),'Taarten koppelen'!G23,"")</f>
        <v/>
      </c>
      <c r="Q316" s="17" t="str">
        <f t="shared" si="8"/>
        <v/>
      </c>
      <c r="R316" s="102" t="str">
        <f>IF($AE316&lt;&gt;"",VLOOKUP($AE316,Afleveradressen!$A$8:$P$57,8,FALSE),"")</f>
        <v/>
      </c>
      <c r="S316" s="105" t="str">
        <f>IF($AE316&lt;&gt;"",VLOOKUP($AE316,Afleveradressen!$A$8:$P$57,14,FALSE),"")</f>
        <v/>
      </c>
      <c r="T316" s="103" t="str">
        <f>IF(S316&lt;&gt;"",VLOOKUP($S316,stamgegevens!$B$5:$E$15,3,FALSE),"")</f>
        <v/>
      </c>
      <c r="U316" s="103" t="str">
        <f>IF(T316&lt;&gt;"",VLOOKUP($S316,stamgegevens!$B$5:$E$15,4,FALSE),"")</f>
        <v/>
      </c>
      <c r="V316" s="17"/>
      <c r="W316" s="17"/>
      <c r="X316" s="17" t="str">
        <f>IF(Y316="","",VLOOKUP(Y316,stamgegevens!$C$23:$H$52,6,FALSE))</f>
        <v/>
      </c>
      <c r="Y316" s="104" t="str">
        <f>IF('Taarten koppelen'!$P23&lt;&gt;"",'Taarten koppelen'!$P$4,"")</f>
        <v/>
      </c>
      <c r="Z316" s="17" t="str">
        <f>IF('Taarten koppelen'!P23&lt;&gt;"",'Taarten koppelen'!P23,"")</f>
        <v/>
      </c>
      <c r="AE316" s="1" t="str">
        <f t="shared" si="9"/>
        <v/>
      </c>
    </row>
    <row r="317" spans="4:31" x14ac:dyDescent="0.2">
      <c r="D317" s="100" t="str">
        <f>IF($AE317&lt;&gt;"",VLOOKUP($AE317,Afleveradressen!$A$8:$P$57,15,FALSE),"")</f>
        <v/>
      </c>
      <c r="E317" s="17"/>
      <c r="F317" s="17" t="str">
        <f>IF(AE317&lt;&gt;"",Bestelformulier!$F$44,"")</f>
        <v/>
      </c>
      <c r="G317" s="104"/>
      <c r="H317" s="100" t="str">
        <f>IF($AE317&lt;&gt;"",VLOOKUP($AE317,Afleveradressen!$A$8:$P$57,4,FALSE),"")</f>
        <v/>
      </c>
      <c r="I317" s="101" t="str">
        <f>IF($AE317&lt;&gt;"",VLOOKUP($AE317,Afleveradressen!$A$8:$P$57,5,FALSE),"")</f>
        <v/>
      </c>
      <c r="J317" s="101" t="str">
        <f>IF($AE317&lt;&gt;"",VLOOKUP($AE317,Afleveradressen!$A$8:$P$57,6,FALSE),"")</f>
        <v/>
      </c>
      <c r="K317" s="102" t="str">
        <f>IF($AE317&lt;&gt;"",VLOOKUP($AE317,Afleveradressen!$A$8:$P$57,7,FALSE),"")</f>
        <v/>
      </c>
      <c r="L317" s="72" t="str">
        <f>IF(AND('Taarten koppelen'!E24&lt;&gt;"",$Y317&lt;&gt;""),'Taarten koppelen'!E24,"")</f>
        <v/>
      </c>
      <c r="M317" s="72" t="str">
        <f>IF(AND('Taarten koppelen'!F24&lt;&gt;"",$Y317&lt;&gt;""),'Taarten koppelen'!F24,"")</f>
        <v/>
      </c>
      <c r="N317" s="72" t="str">
        <f>IF($AE317&lt;&gt;"",VLOOKUP($AE317,Afleveradressen!$A$8:$P$57,11,FALSE),"")</f>
        <v/>
      </c>
      <c r="O317" s="101" t="str">
        <f>IF($AE317&lt;&gt;"",VLOOKUP($AE317,Afleveradressen!$A$8:$P$57,12,FALSE),"")</f>
        <v/>
      </c>
      <c r="P317" s="72" t="str">
        <f>IF(AND('Taarten koppelen'!G24&lt;&gt;"",$Y317&lt;&gt;""),'Taarten koppelen'!G24,"")</f>
        <v/>
      </c>
      <c r="Q317" s="17" t="str">
        <f t="shared" si="8"/>
        <v/>
      </c>
      <c r="R317" s="102" t="str">
        <f>IF($AE317&lt;&gt;"",VLOOKUP($AE317,Afleveradressen!$A$8:$P$57,8,FALSE),"")</f>
        <v/>
      </c>
      <c r="S317" s="105" t="str">
        <f>IF($AE317&lt;&gt;"",VLOOKUP($AE317,Afleveradressen!$A$8:$P$57,14,FALSE),"")</f>
        <v/>
      </c>
      <c r="T317" s="103" t="str">
        <f>IF(S317&lt;&gt;"",VLOOKUP($S317,stamgegevens!$B$5:$E$15,3,FALSE),"")</f>
        <v/>
      </c>
      <c r="U317" s="103" t="str">
        <f>IF(T317&lt;&gt;"",VLOOKUP($S317,stamgegevens!$B$5:$E$15,4,FALSE),"")</f>
        <v/>
      </c>
      <c r="V317" s="17"/>
      <c r="W317" s="17"/>
      <c r="X317" s="17" t="str">
        <f>IF(Y317="","",VLOOKUP(Y317,stamgegevens!$C$23:$H$52,6,FALSE))</f>
        <v/>
      </c>
      <c r="Y317" s="104" t="str">
        <f>IF('Taarten koppelen'!$P24&lt;&gt;"",'Taarten koppelen'!$P$4,"")</f>
        <v/>
      </c>
      <c r="Z317" s="17" t="str">
        <f>IF('Taarten koppelen'!P24&lt;&gt;"",'Taarten koppelen'!P24,"")</f>
        <v/>
      </c>
      <c r="AE317" s="1" t="str">
        <f t="shared" si="9"/>
        <v/>
      </c>
    </row>
    <row r="318" spans="4:31" x14ac:dyDescent="0.2">
      <c r="D318" s="100" t="str">
        <f>IF($AE318&lt;&gt;"",VLOOKUP($AE318,Afleveradressen!$A$8:$P$57,15,FALSE),"")</f>
        <v/>
      </c>
      <c r="E318" s="17"/>
      <c r="F318" s="17" t="str">
        <f>IF(AE318&lt;&gt;"",Bestelformulier!$F$44,"")</f>
        <v/>
      </c>
      <c r="G318" s="104"/>
      <c r="H318" s="100" t="str">
        <f>IF($AE318&lt;&gt;"",VLOOKUP($AE318,Afleveradressen!$A$8:$P$57,4,FALSE),"")</f>
        <v/>
      </c>
      <c r="I318" s="101" t="str">
        <f>IF($AE318&lt;&gt;"",VLOOKUP($AE318,Afleveradressen!$A$8:$P$57,5,FALSE),"")</f>
        <v/>
      </c>
      <c r="J318" s="101" t="str">
        <f>IF($AE318&lt;&gt;"",VLOOKUP($AE318,Afleveradressen!$A$8:$P$57,6,FALSE),"")</f>
        <v/>
      </c>
      <c r="K318" s="102" t="str">
        <f>IF($AE318&lt;&gt;"",VLOOKUP($AE318,Afleveradressen!$A$8:$P$57,7,FALSE),"")</f>
        <v/>
      </c>
      <c r="L318" s="72" t="str">
        <f>IF(AND('Taarten koppelen'!E25&lt;&gt;"",$Y318&lt;&gt;""),'Taarten koppelen'!E25,"")</f>
        <v/>
      </c>
      <c r="M318" s="72" t="str">
        <f>IF(AND('Taarten koppelen'!F25&lt;&gt;"",$Y318&lt;&gt;""),'Taarten koppelen'!F25,"")</f>
        <v/>
      </c>
      <c r="N318" s="72" t="str">
        <f>IF($AE318&lt;&gt;"",VLOOKUP($AE318,Afleveradressen!$A$8:$P$57,11,FALSE),"")</f>
        <v/>
      </c>
      <c r="O318" s="101" t="str">
        <f>IF($AE318&lt;&gt;"",VLOOKUP($AE318,Afleveradressen!$A$8:$P$57,12,FALSE),"")</f>
        <v/>
      </c>
      <c r="P318" s="72" t="str">
        <f>IF(AND('Taarten koppelen'!G25&lt;&gt;"",$Y318&lt;&gt;""),'Taarten koppelen'!G25,"")</f>
        <v/>
      </c>
      <c r="Q318" s="17" t="str">
        <f t="shared" si="8"/>
        <v/>
      </c>
      <c r="R318" s="102" t="str">
        <f>IF($AE318&lt;&gt;"",VLOOKUP($AE318,Afleveradressen!$A$8:$P$57,8,FALSE),"")</f>
        <v/>
      </c>
      <c r="S318" s="105" t="str">
        <f>IF($AE318&lt;&gt;"",VLOOKUP($AE318,Afleveradressen!$A$8:$P$57,14,FALSE),"")</f>
        <v/>
      </c>
      <c r="T318" s="103" t="str">
        <f>IF(S318&lt;&gt;"",VLOOKUP($S318,stamgegevens!$B$5:$E$15,3,FALSE),"")</f>
        <v/>
      </c>
      <c r="U318" s="103" t="str">
        <f>IF(T318&lt;&gt;"",VLOOKUP($S318,stamgegevens!$B$5:$E$15,4,FALSE),"")</f>
        <v/>
      </c>
      <c r="V318" s="17"/>
      <c r="W318" s="17"/>
      <c r="X318" s="17" t="str">
        <f>IF(Y318="","",VLOOKUP(Y318,stamgegevens!$C$23:$H$52,6,FALSE))</f>
        <v/>
      </c>
      <c r="Y318" s="104" t="str">
        <f>IF('Taarten koppelen'!$P25&lt;&gt;"",'Taarten koppelen'!$P$4,"")</f>
        <v/>
      </c>
      <c r="Z318" s="17" t="str">
        <f>IF('Taarten koppelen'!P25&lt;&gt;"",'Taarten koppelen'!P25,"")</f>
        <v/>
      </c>
      <c r="AE318" s="1" t="str">
        <f t="shared" si="9"/>
        <v/>
      </c>
    </row>
    <row r="319" spans="4:31" x14ac:dyDescent="0.2">
      <c r="D319" s="100" t="str">
        <f>IF($AE319&lt;&gt;"",VLOOKUP($AE319,Afleveradressen!$A$8:$P$57,15,FALSE),"")</f>
        <v/>
      </c>
      <c r="E319" s="17"/>
      <c r="F319" s="17" t="str">
        <f>IF(AE319&lt;&gt;"",Bestelformulier!$F$44,"")</f>
        <v/>
      </c>
      <c r="G319" s="104"/>
      <c r="H319" s="100" t="str">
        <f>IF($AE319&lt;&gt;"",VLOOKUP($AE319,Afleveradressen!$A$8:$P$57,4,FALSE),"")</f>
        <v/>
      </c>
      <c r="I319" s="101" t="str">
        <f>IF($AE319&lt;&gt;"",VLOOKUP($AE319,Afleveradressen!$A$8:$P$57,5,FALSE),"")</f>
        <v/>
      </c>
      <c r="J319" s="101" t="str">
        <f>IF($AE319&lt;&gt;"",VLOOKUP($AE319,Afleveradressen!$A$8:$P$57,6,FALSE),"")</f>
        <v/>
      </c>
      <c r="K319" s="102" t="str">
        <f>IF($AE319&lt;&gt;"",VLOOKUP($AE319,Afleveradressen!$A$8:$P$57,7,FALSE),"")</f>
        <v/>
      </c>
      <c r="L319" s="72" t="str">
        <f>IF(AND('Taarten koppelen'!E26&lt;&gt;"",$Y319&lt;&gt;""),'Taarten koppelen'!E26,"")</f>
        <v/>
      </c>
      <c r="M319" s="72" t="str">
        <f>IF(AND('Taarten koppelen'!F26&lt;&gt;"",$Y319&lt;&gt;""),'Taarten koppelen'!F26,"")</f>
        <v/>
      </c>
      <c r="N319" s="72" t="str">
        <f>IF($AE319&lt;&gt;"",VLOOKUP($AE319,Afleveradressen!$A$8:$P$57,11,FALSE),"")</f>
        <v/>
      </c>
      <c r="O319" s="101" t="str">
        <f>IF($AE319&lt;&gt;"",VLOOKUP($AE319,Afleveradressen!$A$8:$P$57,12,FALSE),"")</f>
        <v/>
      </c>
      <c r="P319" s="72" t="str">
        <f>IF(AND('Taarten koppelen'!G26&lt;&gt;"",$Y319&lt;&gt;""),'Taarten koppelen'!G26,"")</f>
        <v/>
      </c>
      <c r="Q319" s="17" t="str">
        <f t="shared" si="8"/>
        <v/>
      </c>
      <c r="R319" s="102" t="str">
        <f>IF($AE319&lt;&gt;"",VLOOKUP($AE319,Afleveradressen!$A$8:$P$57,8,FALSE),"")</f>
        <v/>
      </c>
      <c r="S319" s="105" t="str">
        <f>IF($AE319&lt;&gt;"",VLOOKUP($AE319,Afleveradressen!$A$8:$P$57,14,FALSE),"")</f>
        <v/>
      </c>
      <c r="T319" s="103" t="str">
        <f>IF(S319&lt;&gt;"",VLOOKUP($S319,stamgegevens!$B$5:$E$15,3,FALSE),"")</f>
        <v/>
      </c>
      <c r="U319" s="103" t="str">
        <f>IF(T319&lt;&gt;"",VLOOKUP($S319,stamgegevens!$B$5:$E$15,4,FALSE),"")</f>
        <v/>
      </c>
      <c r="V319" s="17"/>
      <c r="W319" s="17"/>
      <c r="X319" s="17" t="str">
        <f>IF(Y319="","",VLOOKUP(Y319,stamgegevens!$C$23:$H$52,6,FALSE))</f>
        <v/>
      </c>
      <c r="Y319" s="104" t="str">
        <f>IF('Taarten koppelen'!$P26&lt;&gt;"",'Taarten koppelen'!$P$4,"")</f>
        <v/>
      </c>
      <c r="Z319" s="17" t="str">
        <f>IF('Taarten koppelen'!P26&lt;&gt;"",'Taarten koppelen'!P26,"")</f>
        <v/>
      </c>
      <c r="AE319" s="1" t="str">
        <f t="shared" si="9"/>
        <v/>
      </c>
    </row>
    <row r="320" spans="4:31" x14ac:dyDescent="0.2">
      <c r="D320" s="100" t="str">
        <f>IF($AE320&lt;&gt;"",VLOOKUP($AE320,Afleveradressen!$A$8:$P$57,15,FALSE),"")</f>
        <v/>
      </c>
      <c r="E320" s="17"/>
      <c r="F320" s="17" t="str">
        <f>IF(AE320&lt;&gt;"",Bestelformulier!$F$44,"")</f>
        <v/>
      </c>
      <c r="G320" s="104"/>
      <c r="H320" s="100" t="str">
        <f>IF($AE320&lt;&gt;"",VLOOKUP($AE320,Afleveradressen!$A$8:$P$57,4,FALSE),"")</f>
        <v/>
      </c>
      <c r="I320" s="101" t="str">
        <f>IF($AE320&lt;&gt;"",VLOOKUP($AE320,Afleveradressen!$A$8:$P$57,5,FALSE),"")</f>
        <v/>
      </c>
      <c r="J320" s="101" t="str">
        <f>IF($AE320&lt;&gt;"",VLOOKUP($AE320,Afleveradressen!$A$8:$P$57,6,FALSE),"")</f>
        <v/>
      </c>
      <c r="K320" s="102" t="str">
        <f>IF($AE320&lt;&gt;"",VLOOKUP($AE320,Afleveradressen!$A$8:$P$57,7,FALSE),"")</f>
        <v/>
      </c>
      <c r="L320" s="72" t="str">
        <f>IF(AND('Taarten koppelen'!E27&lt;&gt;"",$Y320&lt;&gt;""),'Taarten koppelen'!E27,"")</f>
        <v/>
      </c>
      <c r="M320" s="72" t="str">
        <f>IF(AND('Taarten koppelen'!F27&lt;&gt;"",$Y320&lt;&gt;""),'Taarten koppelen'!F27,"")</f>
        <v/>
      </c>
      <c r="N320" s="72" t="str">
        <f>IF($AE320&lt;&gt;"",VLOOKUP($AE320,Afleveradressen!$A$8:$P$57,11,FALSE),"")</f>
        <v/>
      </c>
      <c r="O320" s="101" t="str">
        <f>IF($AE320&lt;&gt;"",VLOOKUP($AE320,Afleveradressen!$A$8:$P$57,12,FALSE),"")</f>
        <v/>
      </c>
      <c r="P320" s="72" t="str">
        <f>IF(AND('Taarten koppelen'!G27&lt;&gt;"",$Y320&lt;&gt;""),'Taarten koppelen'!G27,"")</f>
        <v/>
      </c>
      <c r="Q320" s="17" t="str">
        <f t="shared" si="8"/>
        <v/>
      </c>
      <c r="R320" s="102" t="str">
        <f>IF($AE320&lt;&gt;"",VLOOKUP($AE320,Afleveradressen!$A$8:$P$57,8,FALSE),"")</f>
        <v/>
      </c>
      <c r="S320" s="105" t="str">
        <f>IF($AE320&lt;&gt;"",VLOOKUP($AE320,Afleveradressen!$A$8:$P$57,14,FALSE),"")</f>
        <v/>
      </c>
      <c r="T320" s="103" t="str">
        <f>IF(S320&lt;&gt;"",VLOOKUP($S320,stamgegevens!$B$5:$E$15,3,FALSE),"")</f>
        <v/>
      </c>
      <c r="U320" s="103" t="str">
        <f>IF(T320&lt;&gt;"",VLOOKUP($S320,stamgegevens!$B$5:$E$15,4,FALSE),"")</f>
        <v/>
      </c>
      <c r="V320" s="17"/>
      <c r="W320" s="17"/>
      <c r="X320" s="17" t="str">
        <f>IF(Y320="","",VLOOKUP(Y320,stamgegevens!$C$23:$H$52,6,FALSE))</f>
        <v/>
      </c>
      <c r="Y320" s="104" t="str">
        <f>IF('Taarten koppelen'!$P27&lt;&gt;"",'Taarten koppelen'!$P$4,"")</f>
        <v/>
      </c>
      <c r="Z320" s="17" t="str">
        <f>IF('Taarten koppelen'!P27&lt;&gt;"",'Taarten koppelen'!P27,"")</f>
        <v/>
      </c>
      <c r="AE320" s="1" t="str">
        <f t="shared" si="9"/>
        <v/>
      </c>
    </row>
    <row r="321" spans="4:31" x14ac:dyDescent="0.2">
      <c r="D321" s="100" t="str">
        <f>IF($AE321&lt;&gt;"",VLOOKUP($AE321,Afleveradressen!$A$8:$P$57,15,FALSE),"")</f>
        <v/>
      </c>
      <c r="E321" s="17"/>
      <c r="F321" s="17" t="str">
        <f>IF(AE321&lt;&gt;"",Bestelformulier!$F$44,"")</f>
        <v/>
      </c>
      <c r="G321" s="104"/>
      <c r="H321" s="100" t="str">
        <f>IF($AE321&lt;&gt;"",VLOOKUP($AE321,Afleveradressen!$A$8:$P$57,4,FALSE),"")</f>
        <v/>
      </c>
      <c r="I321" s="101" t="str">
        <f>IF($AE321&lt;&gt;"",VLOOKUP($AE321,Afleveradressen!$A$8:$P$57,5,FALSE),"")</f>
        <v/>
      </c>
      <c r="J321" s="101" t="str">
        <f>IF($AE321&lt;&gt;"",VLOOKUP($AE321,Afleveradressen!$A$8:$P$57,6,FALSE),"")</f>
        <v/>
      </c>
      <c r="K321" s="102" t="str">
        <f>IF($AE321&lt;&gt;"",VLOOKUP($AE321,Afleveradressen!$A$8:$P$57,7,FALSE),"")</f>
        <v/>
      </c>
      <c r="L321" s="72" t="str">
        <f>IF(AND('Taarten koppelen'!E28&lt;&gt;"",$Y321&lt;&gt;""),'Taarten koppelen'!E28,"")</f>
        <v/>
      </c>
      <c r="M321" s="72" t="str">
        <f>IF(AND('Taarten koppelen'!F28&lt;&gt;"",$Y321&lt;&gt;""),'Taarten koppelen'!F28,"")</f>
        <v/>
      </c>
      <c r="N321" s="72" t="str">
        <f>IF($AE321&lt;&gt;"",VLOOKUP($AE321,Afleveradressen!$A$8:$P$57,11,FALSE),"")</f>
        <v/>
      </c>
      <c r="O321" s="101" t="str">
        <f>IF($AE321&lt;&gt;"",VLOOKUP($AE321,Afleveradressen!$A$8:$P$57,12,FALSE),"")</f>
        <v/>
      </c>
      <c r="P321" s="72" t="str">
        <f>IF(AND('Taarten koppelen'!G28&lt;&gt;"",$Y321&lt;&gt;""),'Taarten koppelen'!G28,"")</f>
        <v/>
      </c>
      <c r="Q321" s="17" t="str">
        <f t="shared" si="8"/>
        <v/>
      </c>
      <c r="R321" s="102" t="str">
        <f>IF($AE321&lt;&gt;"",VLOOKUP($AE321,Afleveradressen!$A$8:$P$57,8,FALSE),"")</f>
        <v/>
      </c>
      <c r="S321" s="105" t="str">
        <f>IF($AE321&lt;&gt;"",VLOOKUP($AE321,Afleveradressen!$A$8:$P$57,14,FALSE),"")</f>
        <v/>
      </c>
      <c r="T321" s="103" t="str">
        <f>IF(S321&lt;&gt;"",VLOOKUP($S321,stamgegevens!$B$5:$E$15,3,FALSE),"")</f>
        <v/>
      </c>
      <c r="U321" s="103" t="str">
        <f>IF(T321&lt;&gt;"",VLOOKUP($S321,stamgegevens!$B$5:$E$15,4,FALSE),"")</f>
        <v/>
      </c>
      <c r="V321" s="17"/>
      <c r="W321" s="17"/>
      <c r="X321" s="17" t="str">
        <f>IF(Y321="","",VLOOKUP(Y321,stamgegevens!$C$23:$H$52,6,FALSE))</f>
        <v/>
      </c>
      <c r="Y321" s="104" t="str">
        <f>IF('Taarten koppelen'!$P28&lt;&gt;"",'Taarten koppelen'!$P$4,"")</f>
        <v/>
      </c>
      <c r="Z321" s="17" t="str">
        <f>IF('Taarten koppelen'!P28&lt;&gt;"",'Taarten koppelen'!P28,"")</f>
        <v/>
      </c>
      <c r="AE321" s="1" t="str">
        <f t="shared" si="9"/>
        <v/>
      </c>
    </row>
    <row r="322" spans="4:31" x14ac:dyDescent="0.2">
      <c r="D322" s="100" t="str">
        <f>IF($AE322&lt;&gt;"",VLOOKUP($AE322,Afleveradressen!$A$8:$P$57,15,FALSE),"")</f>
        <v/>
      </c>
      <c r="E322" s="17"/>
      <c r="F322" s="17" t="str">
        <f>IF(AE322&lt;&gt;"",Bestelformulier!$F$44,"")</f>
        <v/>
      </c>
      <c r="G322" s="104"/>
      <c r="H322" s="100" t="str">
        <f>IF($AE322&lt;&gt;"",VLOOKUP($AE322,Afleveradressen!$A$8:$P$57,4,FALSE),"")</f>
        <v/>
      </c>
      <c r="I322" s="101" t="str">
        <f>IF($AE322&lt;&gt;"",VLOOKUP($AE322,Afleveradressen!$A$8:$P$57,5,FALSE),"")</f>
        <v/>
      </c>
      <c r="J322" s="101" t="str">
        <f>IF($AE322&lt;&gt;"",VLOOKUP($AE322,Afleveradressen!$A$8:$P$57,6,FALSE),"")</f>
        <v/>
      </c>
      <c r="K322" s="102" t="str">
        <f>IF($AE322&lt;&gt;"",VLOOKUP($AE322,Afleveradressen!$A$8:$P$57,7,FALSE),"")</f>
        <v/>
      </c>
      <c r="L322" s="72" t="str">
        <f>IF(AND('Taarten koppelen'!E29&lt;&gt;"",$Y322&lt;&gt;""),'Taarten koppelen'!E29,"")</f>
        <v/>
      </c>
      <c r="M322" s="72" t="str">
        <f>IF(AND('Taarten koppelen'!F29&lt;&gt;"",$Y322&lt;&gt;""),'Taarten koppelen'!F29,"")</f>
        <v/>
      </c>
      <c r="N322" s="72" t="str">
        <f>IF($AE322&lt;&gt;"",VLOOKUP($AE322,Afleveradressen!$A$8:$P$57,11,FALSE),"")</f>
        <v/>
      </c>
      <c r="O322" s="101" t="str">
        <f>IF($AE322&lt;&gt;"",VLOOKUP($AE322,Afleveradressen!$A$8:$P$57,12,FALSE),"")</f>
        <v/>
      </c>
      <c r="P322" s="72" t="str">
        <f>IF(AND('Taarten koppelen'!G29&lt;&gt;"",$Y322&lt;&gt;""),'Taarten koppelen'!G29,"")</f>
        <v/>
      </c>
      <c r="Q322" s="17" t="str">
        <f t="shared" si="8"/>
        <v/>
      </c>
      <c r="R322" s="102" t="str">
        <f>IF($AE322&lt;&gt;"",VLOOKUP($AE322,Afleveradressen!$A$8:$P$57,8,FALSE),"")</f>
        <v/>
      </c>
      <c r="S322" s="105" t="str">
        <f>IF($AE322&lt;&gt;"",VLOOKUP($AE322,Afleveradressen!$A$8:$P$57,14,FALSE),"")</f>
        <v/>
      </c>
      <c r="T322" s="103" t="str">
        <f>IF(S322&lt;&gt;"",VLOOKUP($S322,stamgegevens!$B$5:$E$15,3,FALSE),"")</f>
        <v/>
      </c>
      <c r="U322" s="103" t="str">
        <f>IF(T322&lt;&gt;"",VLOOKUP($S322,stamgegevens!$B$5:$E$15,4,FALSE),"")</f>
        <v/>
      </c>
      <c r="V322" s="17"/>
      <c r="W322" s="17"/>
      <c r="X322" s="17" t="str">
        <f>IF(Y322="","",VLOOKUP(Y322,stamgegevens!$C$23:$H$52,6,FALSE))</f>
        <v/>
      </c>
      <c r="Y322" s="104" t="str">
        <f>IF('Taarten koppelen'!$P29&lt;&gt;"",'Taarten koppelen'!$P$4,"")</f>
        <v/>
      </c>
      <c r="Z322" s="17" t="str">
        <f>IF('Taarten koppelen'!P29&lt;&gt;"",'Taarten koppelen'!P29,"")</f>
        <v/>
      </c>
      <c r="AE322" s="1" t="str">
        <f t="shared" si="9"/>
        <v/>
      </c>
    </row>
    <row r="323" spans="4:31" x14ac:dyDescent="0.2">
      <c r="D323" s="100" t="str">
        <f>IF($AE323&lt;&gt;"",VLOOKUP($AE323,Afleveradressen!$A$8:$P$57,15,FALSE),"")</f>
        <v/>
      </c>
      <c r="E323" s="17"/>
      <c r="F323" s="17" t="str">
        <f>IF(AE323&lt;&gt;"",Bestelformulier!$F$44,"")</f>
        <v/>
      </c>
      <c r="G323" s="104"/>
      <c r="H323" s="100" t="str">
        <f>IF($AE323&lt;&gt;"",VLOOKUP($AE323,Afleveradressen!$A$8:$P$57,4,FALSE),"")</f>
        <v/>
      </c>
      <c r="I323" s="101" t="str">
        <f>IF($AE323&lt;&gt;"",VLOOKUP($AE323,Afleveradressen!$A$8:$P$57,5,FALSE),"")</f>
        <v/>
      </c>
      <c r="J323" s="101" t="str">
        <f>IF($AE323&lt;&gt;"",VLOOKUP($AE323,Afleveradressen!$A$8:$P$57,6,FALSE),"")</f>
        <v/>
      </c>
      <c r="K323" s="102" t="str">
        <f>IF($AE323&lt;&gt;"",VLOOKUP($AE323,Afleveradressen!$A$8:$P$57,7,FALSE),"")</f>
        <v/>
      </c>
      <c r="L323" s="72" t="str">
        <f>IF(AND('Taarten koppelen'!E30&lt;&gt;"",$Y323&lt;&gt;""),'Taarten koppelen'!E30,"")</f>
        <v/>
      </c>
      <c r="M323" s="72" t="str">
        <f>IF(AND('Taarten koppelen'!F30&lt;&gt;"",$Y323&lt;&gt;""),'Taarten koppelen'!F30,"")</f>
        <v/>
      </c>
      <c r="N323" s="72" t="str">
        <f>IF($AE323&lt;&gt;"",VLOOKUP($AE323,Afleveradressen!$A$8:$P$57,11,FALSE),"")</f>
        <v/>
      </c>
      <c r="O323" s="101" t="str">
        <f>IF($AE323&lt;&gt;"",VLOOKUP($AE323,Afleveradressen!$A$8:$P$57,12,FALSE),"")</f>
        <v/>
      </c>
      <c r="P323" s="72" t="str">
        <f>IF(AND('Taarten koppelen'!G30&lt;&gt;"",$Y323&lt;&gt;""),'Taarten koppelen'!G30,"")</f>
        <v/>
      </c>
      <c r="Q323" s="17" t="str">
        <f t="shared" si="8"/>
        <v/>
      </c>
      <c r="R323" s="102" t="str">
        <f>IF($AE323&lt;&gt;"",VLOOKUP($AE323,Afleveradressen!$A$8:$P$57,8,FALSE),"")</f>
        <v/>
      </c>
      <c r="S323" s="105" t="str">
        <f>IF($AE323&lt;&gt;"",VLOOKUP($AE323,Afleveradressen!$A$8:$P$57,14,FALSE),"")</f>
        <v/>
      </c>
      <c r="T323" s="103" t="str">
        <f>IF(S323&lt;&gt;"",VLOOKUP($S323,stamgegevens!$B$5:$E$15,3,FALSE),"")</f>
        <v/>
      </c>
      <c r="U323" s="103" t="str">
        <f>IF(T323&lt;&gt;"",VLOOKUP($S323,stamgegevens!$B$5:$E$15,4,FALSE),"")</f>
        <v/>
      </c>
      <c r="V323" s="17"/>
      <c r="W323" s="17"/>
      <c r="X323" s="17" t="str">
        <f>IF(Y323="","",VLOOKUP(Y323,stamgegevens!$C$23:$H$52,6,FALSE))</f>
        <v/>
      </c>
      <c r="Y323" s="104" t="str">
        <f>IF('Taarten koppelen'!$P30&lt;&gt;"",'Taarten koppelen'!$P$4,"")</f>
        <v/>
      </c>
      <c r="Z323" s="17" t="str">
        <f>IF('Taarten koppelen'!P30&lt;&gt;"",'Taarten koppelen'!P30,"")</f>
        <v/>
      </c>
      <c r="AE323" s="1" t="str">
        <f t="shared" si="9"/>
        <v/>
      </c>
    </row>
    <row r="324" spans="4:31" x14ac:dyDescent="0.2">
      <c r="D324" s="100" t="str">
        <f>IF($AE324&lt;&gt;"",VLOOKUP($AE324,Afleveradressen!$A$8:$P$57,15,FALSE),"")</f>
        <v/>
      </c>
      <c r="E324" s="17"/>
      <c r="F324" s="17" t="str">
        <f>IF(AE324&lt;&gt;"",Bestelformulier!$F$44,"")</f>
        <v/>
      </c>
      <c r="G324" s="104"/>
      <c r="H324" s="100" t="str">
        <f>IF($AE324&lt;&gt;"",VLOOKUP($AE324,Afleveradressen!$A$8:$P$57,4,FALSE),"")</f>
        <v/>
      </c>
      <c r="I324" s="101" t="str">
        <f>IF($AE324&lt;&gt;"",VLOOKUP($AE324,Afleveradressen!$A$8:$P$57,5,FALSE),"")</f>
        <v/>
      </c>
      <c r="J324" s="101" t="str">
        <f>IF($AE324&lt;&gt;"",VLOOKUP($AE324,Afleveradressen!$A$8:$P$57,6,FALSE),"")</f>
        <v/>
      </c>
      <c r="K324" s="102" t="str">
        <f>IF($AE324&lt;&gt;"",VLOOKUP($AE324,Afleveradressen!$A$8:$P$57,7,FALSE),"")</f>
        <v/>
      </c>
      <c r="L324" s="72" t="str">
        <f>IF(AND('Taarten koppelen'!E31&lt;&gt;"",$Y324&lt;&gt;""),'Taarten koppelen'!E31,"")</f>
        <v/>
      </c>
      <c r="M324" s="72" t="str">
        <f>IF(AND('Taarten koppelen'!F31&lt;&gt;"",$Y324&lt;&gt;""),'Taarten koppelen'!F31,"")</f>
        <v/>
      </c>
      <c r="N324" s="72" t="str">
        <f>IF($AE324&lt;&gt;"",VLOOKUP($AE324,Afleveradressen!$A$8:$P$57,11,FALSE),"")</f>
        <v/>
      </c>
      <c r="O324" s="101" t="str">
        <f>IF($AE324&lt;&gt;"",VLOOKUP($AE324,Afleveradressen!$A$8:$P$57,12,FALSE),"")</f>
        <v/>
      </c>
      <c r="P324" s="72" t="str">
        <f>IF(AND('Taarten koppelen'!G31&lt;&gt;"",$Y324&lt;&gt;""),'Taarten koppelen'!G31,"")</f>
        <v/>
      </c>
      <c r="Q324" s="17" t="str">
        <f t="shared" si="8"/>
        <v/>
      </c>
      <c r="R324" s="102" t="str">
        <f>IF($AE324&lt;&gt;"",VLOOKUP($AE324,Afleveradressen!$A$8:$P$57,8,FALSE),"")</f>
        <v/>
      </c>
      <c r="S324" s="105" t="str">
        <f>IF($AE324&lt;&gt;"",VLOOKUP($AE324,Afleveradressen!$A$8:$P$57,14,FALSE),"")</f>
        <v/>
      </c>
      <c r="T324" s="103" t="str">
        <f>IF(S324&lt;&gt;"",VLOOKUP($S324,stamgegevens!$B$5:$E$15,3,FALSE),"")</f>
        <v/>
      </c>
      <c r="U324" s="103" t="str">
        <f>IF(T324&lt;&gt;"",VLOOKUP($S324,stamgegevens!$B$5:$E$15,4,FALSE),"")</f>
        <v/>
      </c>
      <c r="V324" s="17"/>
      <c r="W324" s="17"/>
      <c r="X324" s="17" t="str">
        <f>IF(Y324="","",VLOOKUP(Y324,stamgegevens!$C$23:$H$52,6,FALSE))</f>
        <v/>
      </c>
      <c r="Y324" s="104" t="str">
        <f>IF('Taarten koppelen'!$P31&lt;&gt;"",'Taarten koppelen'!$P$4,"")</f>
        <v/>
      </c>
      <c r="Z324" s="17" t="str">
        <f>IF('Taarten koppelen'!P31&lt;&gt;"",'Taarten koppelen'!P31,"")</f>
        <v/>
      </c>
      <c r="AE324" s="1" t="str">
        <f t="shared" si="9"/>
        <v/>
      </c>
    </row>
    <row r="325" spans="4:31" x14ac:dyDescent="0.2">
      <c r="D325" s="100" t="str">
        <f>IF($AE325&lt;&gt;"",VLOOKUP($AE325,Afleveradressen!$A$8:$P$57,15,FALSE),"")</f>
        <v/>
      </c>
      <c r="E325" s="17"/>
      <c r="F325" s="17" t="str">
        <f>IF(AE325&lt;&gt;"",Bestelformulier!$F$44,"")</f>
        <v/>
      </c>
      <c r="G325" s="104"/>
      <c r="H325" s="100" t="str">
        <f>IF($AE325&lt;&gt;"",VLOOKUP($AE325,Afleveradressen!$A$8:$P$57,4,FALSE),"")</f>
        <v/>
      </c>
      <c r="I325" s="101" t="str">
        <f>IF($AE325&lt;&gt;"",VLOOKUP($AE325,Afleveradressen!$A$8:$P$57,5,FALSE),"")</f>
        <v/>
      </c>
      <c r="J325" s="101" t="str">
        <f>IF($AE325&lt;&gt;"",VLOOKUP($AE325,Afleveradressen!$A$8:$P$57,6,FALSE),"")</f>
        <v/>
      </c>
      <c r="K325" s="102" t="str">
        <f>IF($AE325&lt;&gt;"",VLOOKUP($AE325,Afleveradressen!$A$8:$P$57,7,FALSE),"")</f>
        <v/>
      </c>
      <c r="L325" s="72" t="str">
        <f>IF(AND('Taarten koppelen'!E32&lt;&gt;"",$Y325&lt;&gt;""),'Taarten koppelen'!E32,"")</f>
        <v/>
      </c>
      <c r="M325" s="72" t="str">
        <f>IF(AND('Taarten koppelen'!F32&lt;&gt;"",$Y325&lt;&gt;""),'Taarten koppelen'!F32,"")</f>
        <v/>
      </c>
      <c r="N325" s="72" t="str">
        <f>IF($AE325&lt;&gt;"",VLOOKUP($AE325,Afleveradressen!$A$8:$P$57,11,FALSE),"")</f>
        <v/>
      </c>
      <c r="O325" s="101" t="str">
        <f>IF($AE325&lt;&gt;"",VLOOKUP($AE325,Afleveradressen!$A$8:$P$57,12,FALSE),"")</f>
        <v/>
      </c>
      <c r="P325" s="72" t="str">
        <f>IF(AND('Taarten koppelen'!G32&lt;&gt;"",$Y325&lt;&gt;""),'Taarten koppelen'!G32,"")</f>
        <v/>
      </c>
      <c r="Q325" s="17" t="str">
        <f t="shared" si="8"/>
        <v/>
      </c>
      <c r="R325" s="102" t="str">
        <f>IF($AE325&lt;&gt;"",VLOOKUP($AE325,Afleveradressen!$A$8:$P$57,8,FALSE),"")</f>
        <v/>
      </c>
      <c r="S325" s="105" t="str">
        <f>IF($AE325&lt;&gt;"",VLOOKUP($AE325,Afleveradressen!$A$8:$P$57,14,FALSE),"")</f>
        <v/>
      </c>
      <c r="T325" s="103" t="str">
        <f>IF(S325&lt;&gt;"",VLOOKUP($S325,stamgegevens!$B$5:$E$15,3,FALSE),"")</f>
        <v/>
      </c>
      <c r="U325" s="103" t="str">
        <f>IF(T325&lt;&gt;"",VLOOKUP($S325,stamgegevens!$B$5:$E$15,4,FALSE),"")</f>
        <v/>
      </c>
      <c r="V325" s="17"/>
      <c r="W325" s="17"/>
      <c r="X325" s="17" t="str">
        <f>IF(Y325="","",VLOOKUP(Y325,stamgegevens!$C$23:$H$52,6,FALSE))</f>
        <v/>
      </c>
      <c r="Y325" s="104" t="str">
        <f>IF('Taarten koppelen'!$P32&lt;&gt;"",'Taarten koppelen'!$P$4,"")</f>
        <v/>
      </c>
      <c r="Z325" s="17" t="str">
        <f>IF('Taarten koppelen'!P32&lt;&gt;"",'Taarten koppelen'!P32,"")</f>
        <v/>
      </c>
      <c r="AE325" s="1" t="str">
        <f t="shared" si="9"/>
        <v/>
      </c>
    </row>
    <row r="326" spans="4:31" x14ac:dyDescent="0.2">
      <c r="D326" s="100" t="str">
        <f>IF($AE326&lt;&gt;"",VLOOKUP($AE326,Afleveradressen!$A$8:$P$57,15,FALSE),"")</f>
        <v/>
      </c>
      <c r="E326" s="17"/>
      <c r="F326" s="17" t="str">
        <f>IF(AE326&lt;&gt;"",Bestelformulier!$F$44,"")</f>
        <v/>
      </c>
      <c r="G326" s="104"/>
      <c r="H326" s="100" t="str">
        <f>IF($AE326&lt;&gt;"",VLOOKUP($AE326,Afleveradressen!$A$8:$P$57,4,FALSE),"")</f>
        <v/>
      </c>
      <c r="I326" s="101" t="str">
        <f>IF($AE326&lt;&gt;"",VLOOKUP($AE326,Afleveradressen!$A$8:$P$57,5,FALSE),"")</f>
        <v/>
      </c>
      <c r="J326" s="101" t="str">
        <f>IF($AE326&lt;&gt;"",VLOOKUP($AE326,Afleveradressen!$A$8:$P$57,6,FALSE),"")</f>
        <v/>
      </c>
      <c r="K326" s="102" t="str">
        <f>IF($AE326&lt;&gt;"",VLOOKUP($AE326,Afleveradressen!$A$8:$P$57,7,FALSE),"")</f>
        <v/>
      </c>
      <c r="L326" s="72" t="str">
        <f>IF(AND('Taarten koppelen'!E33&lt;&gt;"",$Y326&lt;&gt;""),'Taarten koppelen'!E33,"")</f>
        <v/>
      </c>
      <c r="M326" s="72" t="str">
        <f>IF(AND('Taarten koppelen'!F33&lt;&gt;"",$Y326&lt;&gt;""),'Taarten koppelen'!F33,"")</f>
        <v/>
      </c>
      <c r="N326" s="72" t="str">
        <f>IF($AE326&lt;&gt;"",VLOOKUP($AE326,Afleveradressen!$A$8:$P$57,11,FALSE),"")</f>
        <v/>
      </c>
      <c r="O326" s="101" t="str">
        <f>IF($AE326&lt;&gt;"",VLOOKUP($AE326,Afleveradressen!$A$8:$P$57,12,FALSE),"")</f>
        <v/>
      </c>
      <c r="P326" s="72" t="str">
        <f>IF(AND('Taarten koppelen'!G33&lt;&gt;"",$Y326&lt;&gt;""),'Taarten koppelen'!G33,"")</f>
        <v/>
      </c>
      <c r="Q326" s="17" t="str">
        <f t="shared" si="8"/>
        <v/>
      </c>
      <c r="R326" s="102" t="str">
        <f>IF($AE326&lt;&gt;"",VLOOKUP($AE326,Afleveradressen!$A$8:$P$57,8,FALSE),"")</f>
        <v/>
      </c>
      <c r="S326" s="105" t="str">
        <f>IF($AE326&lt;&gt;"",VLOOKUP($AE326,Afleveradressen!$A$8:$P$57,14,FALSE),"")</f>
        <v/>
      </c>
      <c r="T326" s="103" t="str">
        <f>IF(S326&lt;&gt;"",VLOOKUP($S326,stamgegevens!$B$5:$E$15,3,FALSE),"")</f>
        <v/>
      </c>
      <c r="U326" s="103" t="str">
        <f>IF(T326&lt;&gt;"",VLOOKUP($S326,stamgegevens!$B$5:$E$15,4,FALSE),"")</f>
        <v/>
      </c>
      <c r="V326" s="17"/>
      <c r="W326" s="17"/>
      <c r="X326" s="17" t="str">
        <f>IF(Y326="","",VLOOKUP(Y326,stamgegevens!$C$23:$H$52,6,FALSE))</f>
        <v/>
      </c>
      <c r="Y326" s="104" t="str">
        <f>IF('Taarten koppelen'!$P33&lt;&gt;"",'Taarten koppelen'!$P$4,"")</f>
        <v/>
      </c>
      <c r="Z326" s="17" t="str">
        <f>IF('Taarten koppelen'!P33&lt;&gt;"",'Taarten koppelen'!P33,"")</f>
        <v/>
      </c>
      <c r="AE326" s="1" t="str">
        <f t="shared" si="9"/>
        <v/>
      </c>
    </row>
    <row r="327" spans="4:31" x14ac:dyDescent="0.2">
      <c r="D327" s="100" t="str">
        <f>IF($AE327&lt;&gt;"",VLOOKUP($AE327,Afleveradressen!$A$8:$P$57,15,FALSE),"")</f>
        <v/>
      </c>
      <c r="E327" s="17"/>
      <c r="F327" s="17" t="str">
        <f>IF(AE327&lt;&gt;"",Bestelformulier!$F$44,"")</f>
        <v/>
      </c>
      <c r="G327" s="104"/>
      <c r="H327" s="100" t="str">
        <f>IF($AE327&lt;&gt;"",VLOOKUP($AE327,Afleveradressen!$A$8:$P$57,4,FALSE),"")</f>
        <v/>
      </c>
      <c r="I327" s="101" t="str">
        <f>IF($AE327&lt;&gt;"",VLOOKUP($AE327,Afleveradressen!$A$8:$P$57,5,FALSE),"")</f>
        <v/>
      </c>
      <c r="J327" s="101" t="str">
        <f>IF($AE327&lt;&gt;"",VLOOKUP($AE327,Afleveradressen!$A$8:$P$57,6,FALSE),"")</f>
        <v/>
      </c>
      <c r="K327" s="102" t="str">
        <f>IF($AE327&lt;&gt;"",VLOOKUP($AE327,Afleveradressen!$A$8:$P$57,7,FALSE),"")</f>
        <v/>
      </c>
      <c r="L327" s="72" t="str">
        <f>IF(AND('Taarten koppelen'!E34&lt;&gt;"",$Y327&lt;&gt;""),'Taarten koppelen'!E34,"")</f>
        <v/>
      </c>
      <c r="M327" s="72" t="str">
        <f>IF(AND('Taarten koppelen'!F34&lt;&gt;"",$Y327&lt;&gt;""),'Taarten koppelen'!F34,"")</f>
        <v/>
      </c>
      <c r="N327" s="72" t="str">
        <f>IF($AE327&lt;&gt;"",VLOOKUP($AE327,Afleveradressen!$A$8:$P$57,11,FALSE),"")</f>
        <v/>
      </c>
      <c r="O327" s="101" t="str">
        <f>IF($AE327&lt;&gt;"",VLOOKUP($AE327,Afleveradressen!$A$8:$P$57,12,FALSE),"")</f>
        <v/>
      </c>
      <c r="P327" s="72" t="str">
        <f>IF(AND('Taarten koppelen'!G34&lt;&gt;"",$Y327&lt;&gt;""),'Taarten koppelen'!G34,"")</f>
        <v/>
      </c>
      <c r="Q327" s="17" t="str">
        <f t="shared" ref="Q327:Q390" si="10">IF(P327&lt;&gt;"","NL","")</f>
        <v/>
      </c>
      <c r="R327" s="102" t="str">
        <f>IF($AE327&lt;&gt;"",VLOOKUP($AE327,Afleveradressen!$A$8:$P$57,8,FALSE),"")</f>
        <v/>
      </c>
      <c r="S327" s="105" t="str">
        <f>IF($AE327&lt;&gt;"",VLOOKUP($AE327,Afleveradressen!$A$8:$P$57,14,FALSE),"")</f>
        <v/>
      </c>
      <c r="T327" s="103" t="str">
        <f>IF(S327&lt;&gt;"",VLOOKUP($S327,stamgegevens!$B$5:$E$15,3,FALSE),"")</f>
        <v/>
      </c>
      <c r="U327" s="103" t="str">
        <f>IF(T327&lt;&gt;"",VLOOKUP($S327,stamgegevens!$B$5:$E$15,4,FALSE),"")</f>
        <v/>
      </c>
      <c r="V327" s="17"/>
      <c r="W327" s="17"/>
      <c r="X327" s="17" t="str">
        <f>IF(Y327="","",VLOOKUP(Y327,stamgegevens!$C$23:$H$52,6,FALSE))</f>
        <v/>
      </c>
      <c r="Y327" s="104" t="str">
        <f>IF('Taarten koppelen'!$P34&lt;&gt;"",'Taarten koppelen'!$P$4,"")</f>
        <v/>
      </c>
      <c r="Z327" s="17" t="str">
        <f>IF('Taarten koppelen'!P34&lt;&gt;"",'Taarten koppelen'!P34,"")</f>
        <v/>
      </c>
      <c r="AE327" s="1" t="str">
        <f t="shared" si="9"/>
        <v/>
      </c>
    </row>
    <row r="328" spans="4:31" x14ac:dyDescent="0.2">
      <c r="D328" s="100" t="str">
        <f>IF($AE328&lt;&gt;"",VLOOKUP($AE328,Afleveradressen!$A$8:$P$57,15,FALSE),"")</f>
        <v/>
      </c>
      <c r="E328" s="17"/>
      <c r="F328" s="17" t="str">
        <f>IF(AE328&lt;&gt;"",Bestelformulier!$F$44,"")</f>
        <v/>
      </c>
      <c r="G328" s="104"/>
      <c r="H328" s="100" t="str">
        <f>IF($AE328&lt;&gt;"",VLOOKUP($AE328,Afleveradressen!$A$8:$P$57,4,FALSE),"")</f>
        <v/>
      </c>
      <c r="I328" s="101" t="str">
        <f>IF($AE328&lt;&gt;"",VLOOKUP($AE328,Afleveradressen!$A$8:$P$57,5,FALSE),"")</f>
        <v/>
      </c>
      <c r="J328" s="101" t="str">
        <f>IF($AE328&lt;&gt;"",VLOOKUP($AE328,Afleveradressen!$A$8:$P$57,6,FALSE),"")</f>
        <v/>
      </c>
      <c r="K328" s="102" t="str">
        <f>IF($AE328&lt;&gt;"",VLOOKUP($AE328,Afleveradressen!$A$8:$P$57,7,FALSE),"")</f>
        <v/>
      </c>
      <c r="L328" s="72" t="str">
        <f>IF(AND('Taarten koppelen'!E35&lt;&gt;"",$Y328&lt;&gt;""),'Taarten koppelen'!E35,"")</f>
        <v/>
      </c>
      <c r="M328" s="72" t="str">
        <f>IF(AND('Taarten koppelen'!F35&lt;&gt;"",$Y328&lt;&gt;""),'Taarten koppelen'!F35,"")</f>
        <v/>
      </c>
      <c r="N328" s="72" t="str">
        <f>IF($AE328&lt;&gt;"",VLOOKUP($AE328,Afleveradressen!$A$8:$P$57,11,FALSE),"")</f>
        <v/>
      </c>
      <c r="O328" s="101" t="str">
        <f>IF($AE328&lt;&gt;"",VLOOKUP($AE328,Afleveradressen!$A$8:$P$57,12,FALSE),"")</f>
        <v/>
      </c>
      <c r="P328" s="72" t="str">
        <f>IF(AND('Taarten koppelen'!G35&lt;&gt;"",$Y328&lt;&gt;""),'Taarten koppelen'!G35,"")</f>
        <v/>
      </c>
      <c r="Q328" s="17" t="str">
        <f t="shared" si="10"/>
        <v/>
      </c>
      <c r="R328" s="102" t="str">
        <f>IF($AE328&lt;&gt;"",VLOOKUP($AE328,Afleveradressen!$A$8:$P$57,8,FALSE),"")</f>
        <v/>
      </c>
      <c r="S328" s="105" t="str">
        <f>IF($AE328&lt;&gt;"",VLOOKUP($AE328,Afleveradressen!$A$8:$P$57,14,FALSE),"")</f>
        <v/>
      </c>
      <c r="T328" s="103" t="str">
        <f>IF(S328&lt;&gt;"",VLOOKUP($S328,stamgegevens!$B$5:$E$15,3,FALSE),"")</f>
        <v/>
      </c>
      <c r="U328" s="103" t="str">
        <f>IF(T328&lt;&gt;"",VLOOKUP($S328,stamgegevens!$B$5:$E$15,4,FALSE),"")</f>
        <v/>
      </c>
      <c r="V328" s="17"/>
      <c r="W328" s="17"/>
      <c r="X328" s="17" t="str">
        <f>IF(Y328="","",VLOOKUP(Y328,stamgegevens!$C$23:$H$52,6,FALSE))</f>
        <v/>
      </c>
      <c r="Y328" s="104" t="str">
        <f>IF('Taarten koppelen'!$P35&lt;&gt;"",'Taarten koppelen'!$P$4,"")</f>
        <v/>
      </c>
      <c r="Z328" s="17" t="str">
        <f>IF('Taarten koppelen'!P35&lt;&gt;"",'Taarten koppelen'!P35,"")</f>
        <v/>
      </c>
      <c r="AE328" s="1" t="str">
        <f t="shared" ref="AE328:AE391" si="11">CONCATENATE(L328,M328,P328)</f>
        <v/>
      </c>
    </row>
    <row r="329" spans="4:31" x14ac:dyDescent="0.2">
      <c r="D329" s="100" t="str">
        <f>IF($AE329&lt;&gt;"",VLOOKUP($AE329,Afleveradressen!$A$8:$P$57,15,FALSE),"")</f>
        <v/>
      </c>
      <c r="E329" s="17"/>
      <c r="F329" s="17" t="str">
        <f>IF(AE329&lt;&gt;"",Bestelformulier!$F$44,"")</f>
        <v/>
      </c>
      <c r="G329" s="104"/>
      <c r="H329" s="100" t="str">
        <f>IF($AE329&lt;&gt;"",VLOOKUP($AE329,Afleveradressen!$A$8:$P$57,4,FALSE),"")</f>
        <v/>
      </c>
      <c r="I329" s="101" t="str">
        <f>IF($AE329&lt;&gt;"",VLOOKUP($AE329,Afleveradressen!$A$8:$P$57,5,FALSE),"")</f>
        <v/>
      </c>
      <c r="J329" s="101" t="str">
        <f>IF($AE329&lt;&gt;"",VLOOKUP($AE329,Afleveradressen!$A$8:$P$57,6,FALSE),"")</f>
        <v/>
      </c>
      <c r="K329" s="102" t="str">
        <f>IF($AE329&lt;&gt;"",VLOOKUP($AE329,Afleveradressen!$A$8:$P$57,7,FALSE),"")</f>
        <v/>
      </c>
      <c r="L329" s="72" t="str">
        <f>IF(AND('Taarten koppelen'!E36&lt;&gt;"",$Y329&lt;&gt;""),'Taarten koppelen'!E36,"")</f>
        <v/>
      </c>
      <c r="M329" s="72" t="str">
        <f>IF(AND('Taarten koppelen'!F36&lt;&gt;"",$Y329&lt;&gt;""),'Taarten koppelen'!F36,"")</f>
        <v/>
      </c>
      <c r="N329" s="72" t="str">
        <f>IF($AE329&lt;&gt;"",VLOOKUP($AE329,Afleveradressen!$A$8:$P$57,11,FALSE),"")</f>
        <v/>
      </c>
      <c r="O329" s="101" t="str">
        <f>IF($AE329&lt;&gt;"",VLOOKUP($AE329,Afleveradressen!$A$8:$P$57,12,FALSE),"")</f>
        <v/>
      </c>
      <c r="P329" s="72" t="str">
        <f>IF(AND('Taarten koppelen'!G36&lt;&gt;"",$Y329&lt;&gt;""),'Taarten koppelen'!G36,"")</f>
        <v/>
      </c>
      <c r="Q329" s="17" t="str">
        <f t="shared" si="10"/>
        <v/>
      </c>
      <c r="R329" s="102" t="str">
        <f>IF($AE329&lt;&gt;"",VLOOKUP($AE329,Afleveradressen!$A$8:$P$57,8,FALSE),"")</f>
        <v/>
      </c>
      <c r="S329" s="105" t="str">
        <f>IF($AE329&lt;&gt;"",VLOOKUP($AE329,Afleveradressen!$A$8:$P$57,14,FALSE),"")</f>
        <v/>
      </c>
      <c r="T329" s="103" t="str">
        <f>IF(S329&lt;&gt;"",VLOOKUP($S329,stamgegevens!$B$5:$E$15,3,FALSE),"")</f>
        <v/>
      </c>
      <c r="U329" s="103" t="str">
        <f>IF(T329&lt;&gt;"",VLOOKUP($S329,stamgegevens!$B$5:$E$15,4,FALSE),"")</f>
        <v/>
      </c>
      <c r="V329" s="17"/>
      <c r="W329" s="17"/>
      <c r="X329" s="17" t="str">
        <f>IF(Y329="","",VLOOKUP(Y329,stamgegevens!$C$23:$H$52,6,FALSE))</f>
        <v/>
      </c>
      <c r="Y329" s="104" t="str">
        <f>IF('Taarten koppelen'!$P36&lt;&gt;"",'Taarten koppelen'!$P$4,"")</f>
        <v/>
      </c>
      <c r="Z329" s="17" t="str">
        <f>IF('Taarten koppelen'!P36&lt;&gt;"",'Taarten koppelen'!P36,"")</f>
        <v/>
      </c>
      <c r="AE329" s="1" t="str">
        <f t="shared" si="11"/>
        <v/>
      </c>
    </row>
    <row r="330" spans="4:31" x14ac:dyDescent="0.2">
      <c r="D330" s="100" t="str">
        <f>IF($AE330&lt;&gt;"",VLOOKUP($AE330,Afleveradressen!$A$8:$P$57,15,FALSE),"")</f>
        <v/>
      </c>
      <c r="E330" s="17"/>
      <c r="F330" s="17" t="str">
        <f>IF(AE330&lt;&gt;"",Bestelformulier!$F$44,"")</f>
        <v/>
      </c>
      <c r="G330" s="104"/>
      <c r="H330" s="100" t="str">
        <f>IF($AE330&lt;&gt;"",VLOOKUP($AE330,Afleveradressen!$A$8:$P$57,4,FALSE),"")</f>
        <v/>
      </c>
      <c r="I330" s="101" t="str">
        <f>IF($AE330&lt;&gt;"",VLOOKUP($AE330,Afleveradressen!$A$8:$P$57,5,FALSE),"")</f>
        <v/>
      </c>
      <c r="J330" s="101" t="str">
        <f>IF($AE330&lt;&gt;"",VLOOKUP($AE330,Afleveradressen!$A$8:$P$57,6,FALSE),"")</f>
        <v/>
      </c>
      <c r="K330" s="102" t="str">
        <f>IF($AE330&lt;&gt;"",VLOOKUP($AE330,Afleveradressen!$A$8:$P$57,7,FALSE),"")</f>
        <v/>
      </c>
      <c r="L330" s="72" t="str">
        <f>IF(AND('Taarten koppelen'!E37&lt;&gt;"",$Y330&lt;&gt;""),'Taarten koppelen'!E37,"")</f>
        <v/>
      </c>
      <c r="M330" s="72" t="str">
        <f>IF(AND('Taarten koppelen'!F37&lt;&gt;"",$Y330&lt;&gt;""),'Taarten koppelen'!F37,"")</f>
        <v/>
      </c>
      <c r="N330" s="72" t="str">
        <f>IF($AE330&lt;&gt;"",VLOOKUP($AE330,Afleveradressen!$A$8:$P$57,11,FALSE),"")</f>
        <v/>
      </c>
      <c r="O330" s="101" t="str">
        <f>IF($AE330&lt;&gt;"",VLOOKUP($AE330,Afleveradressen!$A$8:$P$57,12,FALSE),"")</f>
        <v/>
      </c>
      <c r="P330" s="72" t="str">
        <f>IF(AND('Taarten koppelen'!G37&lt;&gt;"",$Y330&lt;&gt;""),'Taarten koppelen'!G37,"")</f>
        <v/>
      </c>
      <c r="Q330" s="17" t="str">
        <f t="shared" si="10"/>
        <v/>
      </c>
      <c r="R330" s="102" t="str">
        <f>IF($AE330&lt;&gt;"",VLOOKUP($AE330,Afleveradressen!$A$8:$P$57,8,FALSE),"")</f>
        <v/>
      </c>
      <c r="S330" s="105" t="str">
        <f>IF($AE330&lt;&gt;"",VLOOKUP($AE330,Afleveradressen!$A$8:$P$57,14,FALSE),"")</f>
        <v/>
      </c>
      <c r="T330" s="103" t="str">
        <f>IF(S330&lt;&gt;"",VLOOKUP($S330,stamgegevens!$B$5:$E$15,3,FALSE),"")</f>
        <v/>
      </c>
      <c r="U330" s="103" t="str">
        <f>IF(T330&lt;&gt;"",VLOOKUP($S330,stamgegevens!$B$5:$E$15,4,FALSE),"")</f>
        <v/>
      </c>
      <c r="V330" s="17"/>
      <c r="W330" s="17"/>
      <c r="X330" s="17" t="str">
        <f>IF(Y330="","",VLOOKUP(Y330,stamgegevens!$C$23:$H$52,6,FALSE))</f>
        <v/>
      </c>
      <c r="Y330" s="104" t="str">
        <f>IF('Taarten koppelen'!$P37&lt;&gt;"",'Taarten koppelen'!$P$4,"")</f>
        <v/>
      </c>
      <c r="Z330" s="17" t="str">
        <f>IF('Taarten koppelen'!P37&lt;&gt;"",'Taarten koppelen'!P37,"")</f>
        <v/>
      </c>
      <c r="AE330" s="1" t="str">
        <f t="shared" si="11"/>
        <v/>
      </c>
    </row>
    <row r="331" spans="4:31" x14ac:dyDescent="0.2">
      <c r="D331" s="100" t="str">
        <f>IF($AE331&lt;&gt;"",VLOOKUP($AE331,Afleveradressen!$A$8:$P$57,15,FALSE),"")</f>
        <v/>
      </c>
      <c r="E331" s="17"/>
      <c r="F331" s="17" t="str">
        <f>IF(AE331&lt;&gt;"",Bestelformulier!$F$44,"")</f>
        <v/>
      </c>
      <c r="G331" s="104"/>
      <c r="H331" s="100" t="str">
        <f>IF($AE331&lt;&gt;"",VLOOKUP($AE331,Afleveradressen!$A$8:$P$57,4,FALSE),"")</f>
        <v/>
      </c>
      <c r="I331" s="101" t="str">
        <f>IF($AE331&lt;&gt;"",VLOOKUP($AE331,Afleveradressen!$A$8:$P$57,5,FALSE),"")</f>
        <v/>
      </c>
      <c r="J331" s="101" t="str">
        <f>IF($AE331&lt;&gt;"",VLOOKUP($AE331,Afleveradressen!$A$8:$P$57,6,FALSE),"")</f>
        <v/>
      </c>
      <c r="K331" s="102" t="str">
        <f>IF($AE331&lt;&gt;"",VLOOKUP($AE331,Afleveradressen!$A$8:$P$57,7,FALSE),"")</f>
        <v/>
      </c>
      <c r="L331" s="72" t="str">
        <f>IF(AND('Taarten koppelen'!E38&lt;&gt;"",$Y331&lt;&gt;""),'Taarten koppelen'!E38,"")</f>
        <v/>
      </c>
      <c r="M331" s="72" t="str">
        <f>IF(AND('Taarten koppelen'!F38&lt;&gt;"",$Y331&lt;&gt;""),'Taarten koppelen'!F38,"")</f>
        <v/>
      </c>
      <c r="N331" s="72" t="str">
        <f>IF($AE331&lt;&gt;"",VLOOKUP($AE331,Afleveradressen!$A$8:$P$57,11,FALSE),"")</f>
        <v/>
      </c>
      <c r="O331" s="101" t="str">
        <f>IF($AE331&lt;&gt;"",VLOOKUP($AE331,Afleveradressen!$A$8:$P$57,12,FALSE),"")</f>
        <v/>
      </c>
      <c r="P331" s="72" t="str">
        <f>IF(AND('Taarten koppelen'!G38&lt;&gt;"",$Y331&lt;&gt;""),'Taarten koppelen'!G38,"")</f>
        <v/>
      </c>
      <c r="Q331" s="17" t="str">
        <f t="shared" si="10"/>
        <v/>
      </c>
      <c r="R331" s="102" t="str">
        <f>IF($AE331&lt;&gt;"",VLOOKUP($AE331,Afleveradressen!$A$8:$P$57,8,FALSE),"")</f>
        <v/>
      </c>
      <c r="S331" s="105" t="str">
        <f>IF($AE331&lt;&gt;"",VLOOKUP($AE331,Afleveradressen!$A$8:$P$57,14,FALSE),"")</f>
        <v/>
      </c>
      <c r="T331" s="103" t="str">
        <f>IF(S331&lt;&gt;"",VLOOKUP($S331,stamgegevens!$B$5:$E$15,3,FALSE),"")</f>
        <v/>
      </c>
      <c r="U331" s="103" t="str">
        <f>IF(T331&lt;&gt;"",VLOOKUP($S331,stamgegevens!$B$5:$E$15,4,FALSE),"")</f>
        <v/>
      </c>
      <c r="V331" s="17"/>
      <c r="W331" s="17"/>
      <c r="X331" s="17" t="str">
        <f>IF(Y331="","",VLOOKUP(Y331,stamgegevens!$C$23:$H$52,6,FALSE))</f>
        <v/>
      </c>
      <c r="Y331" s="104" t="str">
        <f>IF('Taarten koppelen'!$P38&lt;&gt;"",'Taarten koppelen'!$P$4,"")</f>
        <v/>
      </c>
      <c r="Z331" s="17" t="str">
        <f>IF('Taarten koppelen'!P38&lt;&gt;"",'Taarten koppelen'!P38,"")</f>
        <v/>
      </c>
      <c r="AE331" s="1" t="str">
        <f t="shared" si="11"/>
        <v/>
      </c>
    </row>
    <row r="332" spans="4:31" x14ac:dyDescent="0.2">
      <c r="D332" s="100" t="str">
        <f>IF($AE332&lt;&gt;"",VLOOKUP($AE332,Afleveradressen!$A$8:$P$57,15,FALSE),"")</f>
        <v/>
      </c>
      <c r="E332" s="17"/>
      <c r="F332" s="17" t="str">
        <f>IF(AE332&lt;&gt;"",Bestelformulier!$F$44,"")</f>
        <v/>
      </c>
      <c r="G332" s="104"/>
      <c r="H332" s="100" t="str">
        <f>IF($AE332&lt;&gt;"",VLOOKUP($AE332,Afleveradressen!$A$8:$P$57,4,FALSE),"")</f>
        <v/>
      </c>
      <c r="I332" s="101" t="str">
        <f>IF($AE332&lt;&gt;"",VLOOKUP($AE332,Afleveradressen!$A$8:$P$57,5,FALSE),"")</f>
        <v/>
      </c>
      <c r="J332" s="101" t="str">
        <f>IF($AE332&lt;&gt;"",VLOOKUP($AE332,Afleveradressen!$A$8:$P$57,6,FALSE),"")</f>
        <v/>
      </c>
      <c r="K332" s="102" t="str">
        <f>IF($AE332&lt;&gt;"",VLOOKUP($AE332,Afleveradressen!$A$8:$P$57,7,FALSE),"")</f>
        <v/>
      </c>
      <c r="L332" s="72" t="str">
        <f>IF(AND('Taarten koppelen'!E39&lt;&gt;"",$Y332&lt;&gt;""),'Taarten koppelen'!E39,"")</f>
        <v/>
      </c>
      <c r="M332" s="72" t="str">
        <f>IF(AND('Taarten koppelen'!F39&lt;&gt;"",$Y332&lt;&gt;""),'Taarten koppelen'!F39,"")</f>
        <v/>
      </c>
      <c r="N332" s="72" t="str">
        <f>IF($AE332&lt;&gt;"",VLOOKUP($AE332,Afleveradressen!$A$8:$P$57,11,FALSE),"")</f>
        <v/>
      </c>
      <c r="O332" s="101" t="str">
        <f>IF($AE332&lt;&gt;"",VLOOKUP($AE332,Afleveradressen!$A$8:$P$57,12,FALSE),"")</f>
        <v/>
      </c>
      <c r="P332" s="72" t="str">
        <f>IF(AND('Taarten koppelen'!G39&lt;&gt;"",$Y332&lt;&gt;""),'Taarten koppelen'!G39,"")</f>
        <v/>
      </c>
      <c r="Q332" s="17" t="str">
        <f t="shared" si="10"/>
        <v/>
      </c>
      <c r="R332" s="102" t="str">
        <f>IF($AE332&lt;&gt;"",VLOOKUP($AE332,Afleveradressen!$A$8:$P$57,8,FALSE),"")</f>
        <v/>
      </c>
      <c r="S332" s="105" t="str">
        <f>IF($AE332&lt;&gt;"",VLOOKUP($AE332,Afleveradressen!$A$8:$P$57,14,FALSE),"")</f>
        <v/>
      </c>
      <c r="T332" s="103" t="str">
        <f>IF(S332&lt;&gt;"",VLOOKUP($S332,stamgegevens!$B$5:$E$15,3,FALSE),"")</f>
        <v/>
      </c>
      <c r="U332" s="103" t="str">
        <f>IF(T332&lt;&gt;"",VLOOKUP($S332,stamgegevens!$B$5:$E$15,4,FALSE),"")</f>
        <v/>
      </c>
      <c r="V332" s="17"/>
      <c r="W332" s="17"/>
      <c r="X332" s="17" t="str">
        <f>IF(Y332="","",VLOOKUP(Y332,stamgegevens!$C$23:$H$52,6,FALSE))</f>
        <v/>
      </c>
      <c r="Y332" s="104" t="str">
        <f>IF('Taarten koppelen'!$P39&lt;&gt;"",'Taarten koppelen'!$P$4,"")</f>
        <v/>
      </c>
      <c r="Z332" s="17" t="str">
        <f>IF('Taarten koppelen'!P39&lt;&gt;"",'Taarten koppelen'!P39,"")</f>
        <v/>
      </c>
      <c r="AE332" s="1" t="str">
        <f t="shared" si="11"/>
        <v/>
      </c>
    </row>
    <row r="333" spans="4:31" x14ac:dyDescent="0.2">
      <c r="D333" s="100" t="str">
        <f>IF($AE333&lt;&gt;"",VLOOKUP($AE333,Afleveradressen!$A$8:$P$57,15,FALSE),"")</f>
        <v/>
      </c>
      <c r="E333" s="17"/>
      <c r="F333" s="17" t="str">
        <f>IF(AE333&lt;&gt;"",Bestelformulier!$F$44,"")</f>
        <v/>
      </c>
      <c r="G333" s="104"/>
      <c r="H333" s="100" t="str">
        <f>IF($AE333&lt;&gt;"",VLOOKUP($AE333,Afleveradressen!$A$8:$P$57,4,FALSE),"")</f>
        <v/>
      </c>
      <c r="I333" s="101" t="str">
        <f>IF($AE333&lt;&gt;"",VLOOKUP($AE333,Afleveradressen!$A$8:$P$57,5,FALSE),"")</f>
        <v/>
      </c>
      <c r="J333" s="101" t="str">
        <f>IF($AE333&lt;&gt;"",VLOOKUP($AE333,Afleveradressen!$A$8:$P$57,6,FALSE),"")</f>
        <v/>
      </c>
      <c r="K333" s="102" t="str">
        <f>IF($AE333&lt;&gt;"",VLOOKUP($AE333,Afleveradressen!$A$8:$P$57,7,FALSE),"")</f>
        <v/>
      </c>
      <c r="L333" s="72" t="str">
        <f>IF(AND('Taarten koppelen'!E40&lt;&gt;"",$Y333&lt;&gt;""),'Taarten koppelen'!E40,"")</f>
        <v/>
      </c>
      <c r="M333" s="72" t="str">
        <f>IF(AND('Taarten koppelen'!F40&lt;&gt;"",$Y333&lt;&gt;""),'Taarten koppelen'!F40,"")</f>
        <v/>
      </c>
      <c r="N333" s="72" t="str">
        <f>IF($AE333&lt;&gt;"",VLOOKUP($AE333,Afleveradressen!$A$8:$P$57,11,FALSE),"")</f>
        <v/>
      </c>
      <c r="O333" s="101" t="str">
        <f>IF($AE333&lt;&gt;"",VLOOKUP($AE333,Afleveradressen!$A$8:$P$57,12,FALSE),"")</f>
        <v/>
      </c>
      <c r="P333" s="72" t="str">
        <f>IF(AND('Taarten koppelen'!G40&lt;&gt;"",$Y333&lt;&gt;""),'Taarten koppelen'!G40,"")</f>
        <v/>
      </c>
      <c r="Q333" s="17" t="str">
        <f t="shared" si="10"/>
        <v/>
      </c>
      <c r="R333" s="102" t="str">
        <f>IF($AE333&lt;&gt;"",VLOOKUP($AE333,Afleveradressen!$A$8:$P$57,8,FALSE),"")</f>
        <v/>
      </c>
      <c r="S333" s="105" t="str">
        <f>IF($AE333&lt;&gt;"",VLOOKUP($AE333,Afleveradressen!$A$8:$P$57,14,FALSE),"")</f>
        <v/>
      </c>
      <c r="T333" s="103" t="str">
        <f>IF(S333&lt;&gt;"",VLOOKUP($S333,stamgegevens!$B$5:$E$15,3,FALSE),"")</f>
        <v/>
      </c>
      <c r="U333" s="103" t="str">
        <f>IF(T333&lt;&gt;"",VLOOKUP($S333,stamgegevens!$B$5:$E$15,4,FALSE),"")</f>
        <v/>
      </c>
      <c r="V333" s="17"/>
      <c r="W333" s="17"/>
      <c r="X333" s="17" t="str">
        <f>IF(Y333="","",VLOOKUP(Y333,stamgegevens!$C$23:$H$52,6,FALSE))</f>
        <v/>
      </c>
      <c r="Y333" s="104" t="str">
        <f>IF('Taarten koppelen'!$P40&lt;&gt;"",'Taarten koppelen'!$P$4,"")</f>
        <v/>
      </c>
      <c r="Z333" s="17" t="str">
        <f>IF('Taarten koppelen'!P40&lt;&gt;"",'Taarten koppelen'!P40,"")</f>
        <v/>
      </c>
      <c r="AE333" s="1" t="str">
        <f t="shared" si="11"/>
        <v/>
      </c>
    </row>
    <row r="334" spans="4:31" x14ac:dyDescent="0.2">
      <c r="D334" s="100" t="str">
        <f>IF($AE334&lt;&gt;"",VLOOKUP($AE334,Afleveradressen!$A$8:$P$57,15,FALSE),"")</f>
        <v/>
      </c>
      <c r="E334" s="17"/>
      <c r="F334" s="17" t="str">
        <f>IF(AE334&lt;&gt;"",Bestelformulier!$F$44,"")</f>
        <v/>
      </c>
      <c r="G334" s="104"/>
      <c r="H334" s="100" t="str">
        <f>IF($AE334&lt;&gt;"",VLOOKUP($AE334,Afleveradressen!$A$8:$P$57,4,FALSE),"")</f>
        <v/>
      </c>
      <c r="I334" s="101" t="str">
        <f>IF($AE334&lt;&gt;"",VLOOKUP($AE334,Afleveradressen!$A$8:$P$57,5,FALSE),"")</f>
        <v/>
      </c>
      <c r="J334" s="101" t="str">
        <f>IF($AE334&lt;&gt;"",VLOOKUP($AE334,Afleveradressen!$A$8:$P$57,6,FALSE),"")</f>
        <v/>
      </c>
      <c r="K334" s="102" t="str">
        <f>IF($AE334&lt;&gt;"",VLOOKUP($AE334,Afleveradressen!$A$8:$P$57,7,FALSE),"")</f>
        <v/>
      </c>
      <c r="L334" s="72" t="str">
        <f>IF(AND('Taarten koppelen'!E41&lt;&gt;"",$Y334&lt;&gt;""),'Taarten koppelen'!E41,"")</f>
        <v/>
      </c>
      <c r="M334" s="72" t="str">
        <f>IF(AND('Taarten koppelen'!F41&lt;&gt;"",$Y334&lt;&gt;""),'Taarten koppelen'!F41,"")</f>
        <v/>
      </c>
      <c r="N334" s="72" t="str">
        <f>IF($AE334&lt;&gt;"",VLOOKUP($AE334,Afleveradressen!$A$8:$P$57,11,FALSE),"")</f>
        <v/>
      </c>
      <c r="O334" s="101" t="str">
        <f>IF($AE334&lt;&gt;"",VLOOKUP($AE334,Afleveradressen!$A$8:$P$57,12,FALSE),"")</f>
        <v/>
      </c>
      <c r="P334" s="72" t="str">
        <f>IF(AND('Taarten koppelen'!G41&lt;&gt;"",$Y334&lt;&gt;""),'Taarten koppelen'!G41,"")</f>
        <v/>
      </c>
      <c r="Q334" s="17" t="str">
        <f t="shared" si="10"/>
        <v/>
      </c>
      <c r="R334" s="102" t="str">
        <f>IF($AE334&lt;&gt;"",VLOOKUP($AE334,Afleveradressen!$A$8:$P$57,8,FALSE),"")</f>
        <v/>
      </c>
      <c r="S334" s="105" t="str">
        <f>IF($AE334&lt;&gt;"",VLOOKUP($AE334,Afleveradressen!$A$8:$P$57,14,FALSE),"")</f>
        <v/>
      </c>
      <c r="T334" s="103" t="str">
        <f>IF(S334&lt;&gt;"",VLOOKUP($S334,stamgegevens!$B$5:$E$15,3,FALSE),"")</f>
        <v/>
      </c>
      <c r="U334" s="103" t="str">
        <f>IF(T334&lt;&gt;"",VLOOKUP($S334,stamgegevens!$B$5:$E$15,4,FALSE),"")</f>
        <v/>
      </c>
      <c r="V334" s="17"/>
      <c r="W334" s="17"/>
      <c r="X334" s="17" t="str">
        <f>IF(Y334="","",VLOOKUP(Y334,stamgegevens!$C$23:$H$52,6,FALSE))</f>
        <v/>
      </c>
      <c r="Y334" s="104" t="str">
        <f>IF('Taarten koppelen'!$P41&lt;&gt;"",'Taarten koppelen'!$P$4,"")</f>
        <v/>
      </c>
      <c r="Z334" s="17" t="str">
        <f>IF('Taarten koppelen'!P41&lt;&gt;"",'Taarten koppelen'!P41,"")</f>
        <v/>
      </c>
      <c r="AE334" s="1" t="str">
        <f t="shared" si="11"/>
        <v/>
      </c>
    </row>
    <row r="335" spans="4:31" x14ac:dyDescent="0.2">
      <c r="D335" s="100" t="str">
        <f>IF($AE335&lt;&gt;"",VLOOKUP($AE335,Afleveradressen!$A$8:$P$57,15,FALSE),"")</f>
        <v/>
      </c>
      <c r="E335" s="17"/>
      <c r="F335" s="17" t="str">
        <f>IF(AE335&lt;&gt;"",Bestelformulier!$F$44,"")</f>
        <v/>
      </c>
      <c r="G335" s="104"/>
      <c r="H335" s="100" t="str">
        <f>IF($AE335&lt;&gt;"",VLOOKUP($AE335,Afleveradressen!$A$8:$P$57,4,FALSE),"")</f>
        <v/>
      </c>
      <c r="I335" s="101" t="str">
        <f>IF($AE335&lt;&gt;"",VLOOKUP($AE335,Afleveradressen!$A$8:$P$57,5,FALSE),"")</f>
        <v/>
      </c>
      <c r="J335" s="101" t="str">
        <f>IF($AE335&lt;&gt;"",VLOOKUP($AE335,Afleveradressen!$A$8:$P$57,6,FALSE),"")</f>
        <v/>
      </c>
      <c r="K335" s="102" t="str">
        <f>IF($AE335&lt;&gt;"",VLOOKUP($AE335,Afleveradressen!$A$8:$P$57,7,FALSE),"")</f>
        <v/>
      </c>
      <c r="L335" s="72" t="str">
        <f>IF(AND('Taarten koppelen'!E42&lt;&gt;"",$Y335&lt;&gt;""),'Taarten koppelen'!E42,"")</f>
        <v/>
      </c>
      <c r="M335" s="72" t="str">
        <f>IF(AND('Taarten koppelen'!F42&lt;&gt;"",$Y335&lt;&gt;""),'Taarten koppelen'!F42,"")</f>
        <v/>
      </c>
      <c r="N335" s="72" t="str">
        <f>IF($AE335&lt;&gt;"",VLOOKUP($AE335,Afleveradressen!$A$8:$P$57,11,FALSE),"")</f>
        <v/>
      </c>
      <c r="O335" s="101" t="str">
        <f>IF($AE335&lt;&gt;"",VLOOKUP($AE335,Afleveradressen!$A$8:$P$57,12,FALSE),"")</f>
        <v/>
      </c>
      <c r="P335" s="72" t="str">
        <f>IF(AND('Taarten koppelen'!G42&lt;&gt;"",$Y335&lt;&gt;""),'Taarten koppelen'!G42,"")</f>
        <v/>
      </c>
      <c r="Q335" s="17" t="str">
        <f t="shared" si="10"/>
        <v/>
      </c>
      <c r="R335" s="102" t="str">
        <f>IF($AE335&lt;&gt;"",VLOOKUP($AE335,Afleveradressen!$A$8:$P$57,8,FALSE),"")</f>
        <v/>
      </c>
      <c r="S335" s="105" t="str">
        <f>IF($AE335&lt;&gt;"",VLOOKUP($AE335,Afleveradressen!$A$8:$P$57,14,FALSE),"")</f>
        <v/>
      </c>
      <c r="T335" s="103" t="str">
        <f>IF(S335&lt;&gt;"",VLOOKUP($S335,stamgegevens!$B$5:$E$15,3,FALSE),"")</f>
        <v/>
      </c>
      <c r="U335" s="103" t="str">
        <f>IF(T335&lt;&gt;"",VLOOKUP($S335,stamgegevens!$B$5:$E$15,4,FALSE),"")</f>
        <v/>
      </c>
      <c r="V335" s="17"/>
      <c r="W335" s="17"/>
      <c r="X335" s="17" t="str">
        <f>IF(Y335="","",VLOOKUP(Y335,stamgegevens!$C$23:$H$52,6,FALSE))</f>
        <v/>
      </c>
      <c r="Y335" s="104" t="str">
        <f>IF('Taarten koppelen'!$P42&lt;&gt;"",'Taarten koppelen'!$P$4,"")</f>
        <v/>
      </c>
      <c r="Z335" s="17" t="str">
        <f>IF('Taarten koppelen'!P42&lt;&gt;"",'Taarten koppelen'!P42,"")</f>
        <v/>
      </c>
      <c r="AE335" s="1" t="str">
        <f t="shared" si="11"/>
        <v/>
      </c>
    </row>
    <row r="336" spans="4:31" x14ac:dyDescent="0.2">
      <c r="D336" s="100" t="str">
        <f>IF($AE336&lt;&gt;"",VLOOKUP($AE336,Afleveradressen!$A$8:$P$57,15,FALSE),"")</f>
        <v/>
      </c>
      <c r="E336" s="17"/>
      <c r="F336" s="17" t="str">
        <f>IF(AE336&lt;&gt;"",Bestelformulier!$F$44,"")</f>
        <v/>
      </c>
      <c r="G336" s="104"/>
      <c r="H336" s="100" t="str">
        <f>IF($AE336&lt;&gt;"",VLOOKUP($AE336,Afleveradressen!$A$8:$P$57,4,FALSE),"")</f>
        <v/>
      </c>
      <c r="I336" s="101" t="str">
        <f>IF($AE336&lt;&gt;"",VLOOKUP($AE336,Afleveradressen!$A$8:$P$57,5,FALSE),"")</f>
        <v/>
      </c>
      <c r="J336" s="101" t="str">
        <f>IF($AE336&lt;&gt;"",VLOOKUP($AE336,Afleveradressen!$A$8:$P$57,6,FALSE),"")</f>
        <v/>
      </c>
      <c r="K336" s="102" t="str">
        <f>IF($AE336&lt;&gt;"",VLOOKUP($AE336,Afleveradressen!$A$8:$P$57,7,FALSE),"")</f>
        <v/>
      </c>
      <c r="L336" s="72" t="str">
        <f>IF(AND('Taarten koppelen'!E43&lt;&gt;"",$Y336&lt;&gt;""),'Taarten koppelen'!E43,"")</f>
        <v/>
      </c>
      <c r="M336" s="72" t="str">
        <f>IF(AND('Taarten koppelen'!F43&lt;&gt;"",$Y336&lt;&gt;""),'Taarten koppelen'!F43,"")</f>
        <v/>
      </c>
      <c r="N336" s="72" t="str">
        <f>IF($AE336&lt;&gt;"",VLOOKUP($AE336,Afleveradressen!$A$8:$P$57,11,FALSE),"")</f>
        <v/>
      </c>
      <c r="O336" s="101" t="str">
        <f>IF($AE336&lt;&gt;"",VLOOKUP($AE336,Afleveradressen!$A$8:$P$57,12,FALSE),"")</f>
        <v/>
      </c>
      <c r="P336" s="72" t="str">
        <f>IF(AND('Taarten koppelen'!G43&lt;&gt;"",$Y336&lt;&gt;""),'Taarten koppelen'!G43,"")</f>
        <v/>
      </c>
      <c r="Q336" s="17" t="str">
        <f t="shared" si="10"/>
        <v/>
      </c>
      <c r="R336" s="102" t="str">
        <f>IF($AE336&lt;&gt;"",VLOOKUP($AE336,Afleveradressen!$A$8:$P$57,8,FALSE),"")</f>
        <v/>
      </c>
      <c r="S336" s="105" t="str">
        <f>IF($AE336&lt;&gt;"",VLOOKUP($AE336,Afleveradressen!$A$8:$P$57,14,FALSE),"")</f>
        <v/>
      </c>
      <c r="T336" s="103" t="str">
        <f>IF(S336&lt;&gt;"",VLOOKUP($S336,stamgegevens!$B$5:$E$15,3,FALSE),"")</f>
        <v/>
      </c>
      <c r="U336" s="103" t="str">
        <f>IF(T336&lt;&gt;"",VLOOKUP($S336,stamgegevens!$B$5:$E$15,4,FALSE),"")</f>
        <v/>
      </c>
      <c r="V336" s="17"/>
      <c r="W336" s="17"/>
      <c r="X336" s="17" t="str">
        <f>IF(Y336="","",VLOOKUP(Y336,stamgegevens!$C$23:$H$52,6,FALSE))</f>
        <v/>
      </c>
      <c r="Y336" s="104" t="str">
        <f>IF('Taarten koppelen'!$P43&lt;&gt;"",'Taarten koppelen'!$P$4,"")</f>
        <v/>
      </c>
      <c r="Z336" s="17" t="str">
        <f>IF('Taarten koppelen'!P43&lt;&gt;"",'Taarten koppelen'!P43,"")</f>
        <v/>
      </c>
      <c r="AE336" s="1" t="str">
        <f t="shared" si="11"/>
        <v/>
      </c>
    </row>
    <row r="337" spans="4:31" x14ac:dyDescent="0.2">
      <c r="D337" s="100" t="str">
        <f>IF($AE337&lt;&gt;"",VLOOKUP($AE337,Afleveradressen!$A$8:$P$57,15,FALSE),"")</f>
        <v/>
      </c>
      <c r="E337" s="17"/>
      <c r="F337" s="17" t="str">
        <f>IF(AE337&lt;&gt;"",Bestelformulier!$F$44,"")</f>
        <v/>
      </c>
      <c r="G337" s="104"/>
      <c r="H337" s="100" t="str">
        <f>IF($AE337&lt;&gt;"",VLOOKUP($AE337,Afleveradressen!$A$8:$P$57,4,FALSE),"")</f>
        <v/>
      </c>
      <c r="I337" s="101" t="str">
        <f>IF($AE337&lt;&gt;"",VLOOKUP($AE337,Afleveradressen!$A$8:$P$57,5,FALSE),"")</f>
        <v/>
      </c>
      <c r="J337" s="101" t="str">
        <f>IF($AE337&lt;&gt;"",VLOOKUP($AE337,Afleveradressen!$A$8:$P$57,6,FALSE),"")</f>
        <v/>
      </c>
      <c r="K337" s="102" t="str">
        <f>IF($AE337&lt;&gt;"",VLOOKUP($AE337,Afleveradressen!$A$8:$P$57,7,FALSE),"")</f>
        <v/>
      </c>
      <c r="L337" s="72" t="str">
        <f>IF(AND('Taarten koppelen'!E44&lt;&gt;"",$Y337&lt;&gt;""),'Taarten koppelen'!E44,"")</f>
        <v/>
      </c>
      <c r="M337" s="72" t="str">
        <f>IF(AND('Taarten koppelen'!F44&lt;&gt;"",$Y337&lt;&gt;""),'Taarten koppelen'!F44,"")</f>
        <v/>
      </c>
      <c r="N337" s="72" t="str">
        <f>IF($AE337&lt;&gt;"",VLOOKUP($AE337,Afleveradressen!$A$8:$P$57,11,FALSE),"")</f>
        <v/>
      </c>
      <c r="O337" s="101" t="str">
        <f>IF($AE337&lt;&gt;"",VLOOKUP($AE337,Afleveradressen!$A$8:$P$57,12,FALSE),"")</f>
        <v/>
      </c>
      <c r="P337" s="72" t="str">
        <f>IF(AND('Taarten koppelen'!G44&lt;&gt;"",$Y337&lt;&gt;""),'Taarten koppelen'!G44,"")</f>
        <v/>
      </c>
      <c r="Q337" s="17" t="str">
        <f t="shared" si="10"/>
        <v/>
      </c>
      <c r="R337" s="102" t="str">
        <f>IF($AE337&lt;&gt;"",VLOOKUP($AE337,Afleveradressen!$A$8:$P$57,8,FALSE),"")</f>
        <v/>
      </c>
      <c r="S337" s="105" t="str">
        <f>IF($AE337&lt;&gt;"",VLOOKUP($AE337,Afleveradressen!$A$8:$P$57,14,FALSE),"")</f>
        <v/>
      </c>
      <c r="T337" s="103" t="str">
        <f>IF(S337&lt;&gt;"",VLOOKUP($S337,stamgegevens!$B$5:$E$15,3,FALSE),"")</f>
        <v/>
      </c>
      <c r="U337" s="103" t="str">
        <f>IF(T337&lt;&gt;"",VLOOKUP($S337,stamgegevens!$B$5:$E$15,4,FALSE),"")</f>
        <v/>
      </c>
      <c r="V337" s="17"/>
      <c r="W337" s="17"/>
      <c r="X337" s="17" t="str">
        <f>IF(Y337="","",VLOOKUP(Y337,stamgegevens!$C$23:$H$52,6,FALSE))</f>
        <v/>
      </c>
      <c r="Y337" s="104" t="str">
        <f>IF('Taarten koppelen'!$P44&lt;&gt;"",'Taarten koppelen'!$P$4,"")</f>
        <v/>
      </c>
      <c r="Z337" s="17" t="str">
        <f>IF('Taarten koppelen'!P44&lt;&gt;"",'Taarten koppelen'!P44,"")</f>
        <v/>
      </c>
      <c r="AE337" s="1" t="str">
        <f t="shared" si="11"/>
        <v/>
      </c>
    </row>
    <row r="338" spans="4:31" x14ac:dyDescent="0.2">
      <c r="D338" s="100" t="str">
        <f>IF($AE338&lt;&gt;"",VLOOKUP($AE338,Afleveradressen!$A$8:$P$57,15,FALSE),"")</f>
        <v/>
      </c>
      <c r="E338" s="17"/>
      <c r="F338" s="17" t="str">
        <f>IF(AE338&lt;&gt;"",Bestelformulier!$F$44,"")</f>
        <v/>
      </c>
      <c r="G338" s="104"/>
      <c r="H338" s="100" t="str">
        <f>IF($AE338&lt;&gt;"",VLOOKUP($AE338,Afleveradressen!$A$8:$P$57,4,FALSE),"")</f>
        <v/>
      </c>
      <c r="I338" s="101" t="str">
        <f>IF($AE338&lt;&gt;"",VLOOKUP($AE338,Afleveradressen!$A$8:$P$57,5,FALSE),"")</f>
        <v/>
      </c>
      <c r="J338" s="101" t="str">
        <f>IF($AE338&lt;&gt;"",VLOOKUP($AE338,Afleveradressen!$A$8:$P$57,6,FALSE),"")</f>
        <v/>
      </c>
      <c r="K338" s="102" t="str">
        <f>IF($AE338&lt;&gt;"",VLOOKUP($AE338,Afleveradressen!$A$8:$P$57,7,FALSE),"")</f>
        <v/>
      </c>
      <c r="L338" s="72" t="str">
        <f>IF(AND('Taarten koppelen'!E45&lt;&gt;"",$Y338&lt;&gt;""),'Taarten koppelen'!E45,"")</f>
        <v/>
      </c>
      <c r="M338" s="72" t="str">
        <f>IF(AND('Taarten koppelen'!F45&lt;&gt;"",$Y338&lt;&gt;""),'Taarten koppelen'!F45,"")</f>
        <v/>
      </c>
      <c r="N338" s="72" t="str">
        <f>IF($AE338&lt;&gt;"",VLOOKUP($AE338,Afleveradressen!$A$8:$P$57,11,FALSE),"")</f>
        <v/>
      </c>
      <c r="O338" s="101" t="str">
        <f>IF($AE338&lt;&gt;"",VLOOKUP($AE338,Afleveradressen!$A$8:$P$57,12,FALSE),"")</f>
        <v/>
      </c>
      <c r="P338" s="72" t="str">
        <f>IF(AND('Taarten koppelen'!G45&lt;&gt;"",$Y338&lt;&gt;""),'Taarten koppelen'!G45,"")</f>
        <v/>
      </c>
      <c r="Q338" s="17" t="str">
        <f t="shared" si="10"/>
        <v/>
      </c>
      <c r="R338" s="102" t="str">
        <f>IF($AE338&lt;&gt;"",VLOOKUP($AE338,Afleveradressen!$A$8:$P$57,8,FALSE),"")</f>
        <v/>
      </c>
      <c r="S338" s="105" t="str">
        <f>IF($AE338&lt;&gt;"",VLOOKUP($AE338,Afleveradressen!$A$8:$P$57,14,FALSE),"")</f>
        <v/>
      </c>
      <c r="T338" s="103" t="str">
        <f>IF(S338&lt;&gt;"",VLOOKUP($S338,stamgegevens!$B$5:$E$15,3,FALSE),"")</f>
        <v/>
      </c>
      <c r="U338" s="103" t="str">
        <f>IF(T338&lt;&gt;"",VLOOKUP($S338,stamgegevens!$B$5:$E$15,4,FALSE),"")</f>
        <v/>
      </c>
      <c r="V338" s="17"/>
      <c r="W338" s="17"/>
      <c r="X338" s="17" t="str">
        <f>IF(Y338="","",VLOOKUP(Y338,stamgegevens!$C$23:$H$52,6,FALSE))</f>
        <v/>
      </c>
      <c r="Y338" s="104" t="str">
        <f>IF('Taarten koppelen'!$P45&lt;&gt;"",'Taarten koppelen'!$P$4,"")</f>
        <v/>
      </c>
      <c r="Z338" s="17" t="str">
        <f>IF('Taarten koppelen'!P45&lt;&gt;"",'Taarten koppelen'!P45,"")</f>
        <v/>
      </c>
      <c r="AE338" s="1" t="str">
        <f t="shared" si="11"/>
        <v/>
      </c>
    </row>
    <row r="339" spans="4:31" x14ac:dyDescent="0.2">
      <c r="D339" s="100" t="str">
        <f>IF($AE339&lt;&gt;"",VLOOKUP($AE339,Afleveradressen!$A$8:$P$57,15,FALSE),"")</f>
        <v/>
      </c>
      <c r="E339" s="17"/>
      <c r="F339" s="17" t="str">
        <f>IF(AE339&lt;&gt;"",Bestelformulier!$F$44,"")</f>
        <v/>
      </c>
      <c r="G339" s="104"/>
      <c r="H339" s="100" t="str">
        <f>IF($AE339&lt;&gt;"",VLOOKUP($AE339,Afleveradressen!$A$8:$P$57,4,FALSE),"")</f>
        <v/>
      </c>
      <c r="I339" s="101" t="str">
        <f>IF($AE339&lt;&gt;"",VLOOKUP($AE339,Afleveradressen!$A$8:$P$57,5,FALSE),"")</f>
        <v/>
      </c>
      <c r="J339" s="101" t="str">
        <f>IF($AE339&lt;&gt;"",VLOOKUP($AE339,Afleveradressen!$A$8:$P$57,6,FALSE),"")</f>
        <v/>
      </c>
      <c r="K339" s="102" t="str">
        <f>IF($AE339&lt;&gt;"",VLOOKUP($AE339,Afleveradressen!$A$8:$P$57,7,FALSE),"")</f>
        <v/>
      </c>
      <c r="L339" s="72" t="str">
        <f>IF(AND('Taarten koppelen'!E46&lt;&gt;"",$Y339&lt;&gt;""),'Taarten koppelen'!E46,"")</f>
        <v/>
      </c>
      <c r="M339" s="72" t="str">
        <f>IF(AND('Taarten koppelen'!F46&lt;&gt;"",$Y339&lt;&gt;""),'Taarten koppelen'!F46,"")</f>
        <v/>
      </c>
      <c r="N339" s="72" t="str">
        <f>IF($AE339&lt;&gt;"",VLOOKUP($AE339,Afleveradressen!$A$8:$P$57,11,FALSE),"")</f>
        <v/>
      </c>
      <c r="O339" s="101" t="str">
        <f>IF($AE339&lt;&gt;"",VLOOKUP($AE339,Afleveradressen!$A$8:$P$57,12,FALSE),"")</f>
        <v/>
      </c>
      <c r="P339" s="72" t="str">
        <f>IF(AND('Taarten koppelen'!G46&lt;&gt;"",$Y339&lt;&gt;""),'Taarten koppelen'!G46,"")</f>
        <v/>
      </c>
      <c r="Q339" s="17" t="str">
        <f t="shared" si="10"/>
        <v/>
      </c>
      <c r="R339" s="102" t="str">
        <f>IF($AE339&lt;&gt;"",VLOOKUP($AE339,Afleveradressen!$A$8:$P$57,8,FALSE),"")</f>
        <v/>
      </c>
      <c r="S339" s="105" t="str">
        <f>IF($AE339&lt;&gt;"",VLOOKUP($AE339,Afleveradressen!$A$8:$P$57,14,FALSE),"")</f>
        <v/>
      </c>
      <c r="T339" s="103" t="str">
        <f>IF(S339&lt;&gt;"",VLOOKUP($S339,stamgegevens!$B$5:$E$15,3,FALSE),"")</f>
        <v/>
      </c>
      <c r="U339" s="103" t="str">
        <f>IF(T339&lt;&gt;"",VLOOKUP($S339,stamgegevens!$B$5:$E$15,4,FALSE),"")</f>
        <v/>
      </c>
      <c r="V339" s="17"/>
      <c r="W339" s="17"/>
      <c r="X339" s="17" t="str">
        <f>IF(Y339="","",VLOOKUP(Y339,stamgegevens!$C$23:$H$52,6,FALSE))</f>
        <v/>
      </c>
      <c r="Y339" s="104" t="str">
        <f>IF('Taarten koppelen'!$P46&lt;&gt;"",'Taarten koppelen'!$P$4,"")</f>
        <v/>
      </c>
      <c r="Z339" s="17" t="str">
        <f>IF('Taarten koppelen'!P46&lt;&gt;"",'Taarten koppelen'!P46,"")</f>
        <v/>
      </c>
      <c r="AE339" s="1" t="str">
        <f t="shared" si="11"/>
        <v/>
      </c>
    </row>
    <row r="340" spans="4:31" x14ac:dyDescent="0.2">
      <c r="D340" s="100" t="str">
        <f>IF($AE340&lt;&gt;"",VLOOKUP($AE340,Afleveradressen!$A$8:$P$57,15,FALSE),"")</f>
        <v/>
      </c>
      <c r="E340" s="17"/>
      <c r="F340" s="17" t="str">
        <f>IF(AE340&lt;&gt;"",Bestelformulier!$F$44,"")</f>
        <v/>
      </c>
      <c r="G340" s="104"/>
      <c r="H340" s="100" t="str">
        <f>IF($AE340&lt;&gt;"",VLOOKUP($AE340,Afleveradressen!$A$8:$P$57,4,FALSE),"")</f>
        <v/>
      </c>
      <c r="I340" s="101" t="str">
        <f>IF($AE340&lt;&gt;"",VLOOKUP($AE340,Afleveradressen!$A$8:$P$57,5,FALSE),"")</f>
        <v/>
      </c>
      <c r="J340" s="101" t="str">
        <f>IF($AE340&lt;&gt;"",VLOOKUP($AE340,Afleveradressen!$A$8:$P$57,6,FALSE),"")</f>
        <v/>
      </c>
      <c r="K340" s="102" t="str">
        <f>IF($AE340&lt;&gt;"",VLOOKUP($AE340,Afleveradressen!$A$8:$P$57,7,FALSE),"")</f>
        <v/>
      </c>
      <c r="L340" s="72" t="str">
        <f>IF(AND('Taarten koppelen'!E47&lt;&gt;"",$Y340&lt;&gt;""),'Taarten koppelen'!E47,"")</f>
        <v/>
      </c>
      <c r="M340" s="72" t="str">
        <f>IF(AND('Taarten koppelen'!F47&lt;&gt;"",$Y340&lt;&gt;""),'Taarten koppelen'!F47,"")</f>
        <v/>
      </c>
      <c r="N340" s="72" t="str">
        <f>IF($AE340&lt;&gt;"",VLOOKUP($AE340,Afleveradressen!$A$8:$P$57,11,FALSE),"")</f>
        <v/>
      </c>
      <c r="O340" s="101" t="str">
        <f>IF($AE340&lt;&gt;"",VLOOKUP($AE340,Afleveradressen!$A$8:$P$57,12,FALSE),"")</f>
        <v/>
      </c>
      <c r="P340" s="72" t="str">
        <f>IF(AND('Taarten koppelen'!G47&lt;&gt;"",$Y340&lt;&gt;""),'Taarten koppelen'!G47,"")</f>
        <v/>
      </c>
      <c r="Q340" s="17" t="str">
        <f t="shared" si="10"/>
        <v/>
      </c>
      <c r="R340" s="102" t="str">
        <f>IF($AE340&lt;&gt;"",VLOOKUP($AE340,Afleveradressen!$A$8:$P$57,8,FALSE),"")</f>
        <v/>
      </c>
      <c r="S340" s="105" t="str">
        <f>IF($AE340&lt;&gt;"",VLOOKUP($AE340,Afleveradressen!$A$8:$P$57,14,FALSE),"")</f>
        <v/>
      </c>
      <c r="T340" s="103" t="str">
        <f>IF(S340&lt;&gt;"",VLOOKUP($S340,stamgegevens!$B$5:$E$15,3,FALSE),"")</f>
        <v/>
      </c>
      <c r="U340" s="103" t="str">
        <f>IF(T340&lt;&gt;"",VLOOKUP($S340,stamgegevens!$B$5:$E$15,4,FALSE),"")</f>
        <v/>
      </c>
      <c r="V340" s="17"/>
      <c r="W340" s="17"/>
      <c r="X340" s="17" t="str">
        <f>IF(Y340="","",VLOOKUP(Y340,stamgegevens!$C$23:$H$52,6,FALSE))</f>
        <v/>
      </c>
      <c r="Y340" s="104" t="str">
        <f>IF('Taarten koppelen'!$P47&lt;&gt;"",'Taarten koppelen'!$P$4,"")</f>
        <v/>
      </c>
      <c r="Z340" s="17" t="str">
        <f>IF('Taarten koppelen'!P47&lt;&gt;"",'Taarten koppelen'!P47,"")</f>
        <v/>
      </c>
      <c r="AE340" s="1" t="str">
        <f t="shared" si="11"/>
        <v/>
      </c>
    </row>
    <row r="341" spans="4:31" x14ac:dyDescent="0.2">
      <c r="D341" s="100" t="str">
        <f>IF($AE341&lt;&gt;"",VLOOKUP($AE341,Afleveradressen!$A$8:$P$57,15,FALSE),"")</f>
        <v/>
      </c>
      <c r="E341" s="17"/>
      <c r="F341" s="17" t="str">
        <f>IF(AE341&lt;&gt;"",Bestelformulier!$F$44,"")</f>
        <v/>
      </c>
      <c r="G341" s="104"/>
      <c r="H341" s="100" t="str">
        <f>IF($AE341&lt;&gt;"",VLOOKUP($AE341,Afleveradressen!$A$8:$P$57,4,FALSE),"")</f>
        <v/>
      </c>
      <c r="I341" s="101" t="str">
        <f>IF($AE341&lt;&gt;"",VLOOKUP($AE341,Afleveradressen!$A$8:$P$57,5,FALSE),"")</f>
        <v/>
      </c>
      <c r="J341" s="101" t="str">
        <f>IF($AE341&lt;&gt;"",VLOOKUP($AE341,Afleveradressen!$A$8:$P$57,6,FALSE),"")</f>
        <v/>
      </c>
      <c r="K341" s="102" t="str">
        <f>IF($AE341&lt;&gt;"",VLOOKUP($AE341,Afleveradressen!$A$8:$P$57,7,FALSE),"")</f>
        <v/>
      </c>
      <c r="L341" s="72" t="str">
        <f>IF(AND('Taarten koppelen'!E48&lt;&gt;"",$Y341&lt;&gt;""),'Taarten koppelen'!E48,"")</f>
        <v/>
      </c>
      <c r="M341" s="72" t="str">
        <f>IF(AND('Taarten koppelen'!F48&lt;&gt;"",$Y341&lt;&gt;""),'Taarten koppelen'!F48,"")</f>
        <v/>
      </c>
      <c r="N341" s="72" t="str">
        <f>IF($AE341&lt;&gt;"",VLOOKUP($AE341,Afleveradressen!$A$8:$P$57,11,FALSE),"")</f>
        <v/>
      </c>
      <c r="O341" s="101" t="str">
        <f>IF($AE341&lt;&gt;"",VLOOKUP($AE341,Afleveradressen!$A$8:$P$57,12,FALSE),"")</f>
        <v/>
      </c>
      <c r="P341" s="72" t="str">
        <f>IF(AND('Taarten koppelen'!G48&lt;&gt;"",$Y341&lt;&gt;""),'Taarten koppelen'!G48,"")</f>
        <v/>
      </c>
      <c r="Q341" s="17" t="str">
        <f t="shared" si="10"/>
        <v/>
      </c>
      <c r="R341" s="102" t="str">
        <f>IF($AE341&lt;&gt;"",VLOOKUP($AE341,Afleveradressen!$A$8:$P$57,8,FALSE),"")</f>
        <v/>
      </c>
      <c r="S341" s="105" t="str">
        <f>IF($AE341&lt;&gt;"",VLOOKUP($AE341,Afleveradressen!$A$8:$P$57,14,FALSE),"")</f>
        <v/>
      </c>
      <c r="T341" s="103" t="str">
        <f>IF(S341&lt;&gt;"",VLOOKUP($S341,stamgegevens!$B$5:$E$15,3,FALSE),"")</f>
        <v/>
      </c>
      <c r="U341" s="103" t="str">
        <f>IF(T341&lt;&gt;"",VLOOKUP($S341,stamgegevens!$B$5:$E$15,4,FALSE),"")</f>
        <v/>
      </c>
      <c r="V341" s="17"/>
      <c r="W341" s="17"/>
      <c r="X341" s="17" t="str">
        <f>IF(Y341="","",VLOOKUP(Y341,stamgegevens!$C$23:$H$52,6,FALSE))</f>
        <v/>
      </c>
      <c r="Y341" s="104" t="str">
        <f>IF('Taarten koppelen'!$P48&lt;&gt;"",'Taarten koppelen'!$P$4,"")</f>
        <v/>
      </c>
      <c r="Z341" s="17" t="str">
        <f>IF('Taarten koppelen'!P48&lt;&gt;"",'Taarten koppelen'!P48,"")</f>
        <v/>
      </c>
      <c r="AE341" s="1" t="str">
        <f t="shared" si="11"/>
        <v/>
      </c>
    </row>
    <row r="342" spans="4:31" x14ac:dyDescent="0.2">
      <c r="D342" s="100" t="str">
        <f>IF($AE342&lt;&gt;"",VLOOKUP($AE342,Afleveradressen!$A$8:$P$57,15,FALSE),"")</f>
        <v/>
      </c>
      <c r="E342" s="17"/>
      <c r="F342" s="17" t="str">
        <f>IF(AE342&lt;&gt;"",Bestelformulier!$F$44,"")</f>
        <v/>
      </c>
      <c r="G342" s="104"/>
      <c r="H342" s="100" t="str">
        <f>IF($AE342&lt;&gt;"",VLOOKUP($AE342,Afleveradressen!$A$8:$P$57,4,FALSE),"")</f>
        <v/>
      </c>
      <c r="I342" s="101" t="str">
        <f>IF($AE342&lt;&gt;"",VLOOKUP($AE342,Afleveradressen!$A$8:$P$57,5,FALSE),"")</f>
        <v/>
      </c>
      <c r="J342" s="101" t="str">
        <f>IF($AE342&lt;&gt;"",VLOOKUP($AE342,Afleveradressen!$A$8:$P$57,6,FALSE),"")</f>
        <v/>
      </c>
      <c r="K342" s="102" t="str">
        <f>IF($AE342&lt;&gt;"",VLOOKUP($AE342,Afleveradressen!$A$8:$P$57,7,FALSE),"")</f>
        <v/>
      </c>
      <c r="L342" s="72" t="str">
        <f>IF(AND('Taarten koppelen'!E49&lt;&gt;"",$Y342&lt;&gt;""),'Taarten koppelen'!E49,"")</f>
        <v/>
      </c>
      <c r="M342" s="72" t="str">
        <f>IF(AND('Taarten koppelen'!F49&lt;&gt;"",$Y342&lt;&gt;""),'Taarten koppelen'!F49,"")</f>
        <v/>
      </c>
      <c r="N342" s="72" t="str">
        <f>IF($AE342&lt;&gt;"",VLOOKUP($AE342,Afleveradressen!$A$8:$P$57,11,FALSE),"")</f>
        <v/>
      </c>
      <c r="O342" s="101" t="str">
        <f>IF($AE342&lt;&gt;"",VLOOKUP($AE342,Afleveradressen!$A$8:$P$57,12,FALSE),"")</f>
        <v/>
      </c>
      <c r="P342" s="72" t="str">
        <f>IF(AND('Taarten koppelen'!G49&lt;&gt;"",$Y342&lt;&gt;""),'Taarten koppelen'!G49,"")</f>
        <v/>
      </c>
      <c r="Q342" s="17" t="str">
        <f t="shared" si="10"/>
        <v/>
      </c>
      <c r="R342" s="102" t="str">
        <f>IF($AE342&lt;&gt;"",VLOOKUP($AE342,Afleveradressen!$A$8:$P$57,8,FALSE),"")</f>
        <v/>
      </c>
      <c r="S342" s="105" t="str">
        <f>IF($AE342&lt;&gt;"",VLOOKUP($AE342,Afleveradressen!$A$8:$P$57,14,FALSE),"")</f>
        <v/>
      </c>
      <c r="T342" s="103" t="str">
        <f>IF(S342&lt;&gt;"",VLOOKUP($S342,stamgegevens!$B$5:$E$15,3,FALSE),"")</f>
        <v/>
      </c>
      <c r="U342" s="103" t="str">
        <f>IF(T342&lt;&gt;"",VLOOKUP($S342,stamgegevens!$B$5:$E$15,4,FALSE),"")</f>
        <v/>
      </c>
      <c r="V342" s="17"/>
      <c r="W342" s="17"/>
      <c r="X342" s="17" t="str">
        <f>IF(Y342="","",VLOOKUP(Y342,stamgegevens!$C$23:$H$52,6,FALSE))</f>
        <v/>
      </c>
      <c r="Y342" s="104" t="str">
        <f>IF('Taarten koppelen'!$P49&lt;&gt;"",'Taarten koppelen'!$P$4,"")</f>
        <v/>
      </c>
      <c r="Z342" s="17" t="str">
        <f>IF('Taarten koppelen'!P49&lt;&gt;"",'Taarten koppelen'!P49,"")</f>
        <v/>
      </c>
      <c r="AE342" s="1" t="str">
        <f t="shared" si="11"/>
        <v/>
      </c>
    </row>
    <row r="343" spans="4:31" x14ac:dyDescent="0.2">
      <c r="D343" s="100" t="str">
        <f>IF($AE343&lt;&gt;"",VLOOKUP($AE343,Afleveradressen!$A$8:$P$57,15,FALSE),"")</f>
        <v/>
      </c>
      <c r="E343" s="17"/>
      <c r="F343" s="17" t="str">
        <f>IF(AE343&lt;&gt;"",Bestelformulier!$F$44,"")</f>
        <v/>
      </c>
      <c r="G343" s="104"/>
      <c r="H343" s="100" t="str">
        <f>IF($AE343&lt;&gt;"",VLOOKUP($AE343,Afleveradressen!$A$8:$P$57,4,FALSE),"")</f>
        <v/>
      </c>
      <c r="I343" s="101" t="str">
        <f>IF($AE343&lt;&gt;"",VLOOKUP($AE343,Afleveradressen!$A$8:$P$57,5,FALSE),"")</f>
        <v/>
      </c>
      <c r="J343" s="101" t="str">
        <f>IF($AE343&lt;&gt;"",VLOOKUP($AE343,Afleveradressen!$A$8:$P$57,6,FALSE),"")</f>
        <v/>
      </c>
      <c r="K343" s="102" t="str">
        <f>IF($AE343&lt;&gt;"",VLOOKUP($AE343,Afleveradressen!$A$8:$P$57,7,FALSE),"")</f>
        <v/>
      </c>
      <c r="L343" s="72" t="str">
        <f>IF(AND('Taarten koppelen'!E50&lt;&gt;"",$Y343&lt;&gt;""),'Taarten koppelen'!E50,"")</f>
        <v/>
      </c>
      <c r="M343" s="72" t="str">
        <f>IF(AND('Taarten koppelen'!F50&lt;&gt;"",$Y343&lt;&gt;""),'Taarten koppelen'!F50,"")</f>
        <v/>
      </c>
      <c r="N343" s="72" t="str">
        <f>IF($AE343&lt;&gt;"",VLOOKUP($AE343,Afleveradressen!$A$8:$P$57,11,FALSE),"")</f>
        <v/>
      </c>
      <c r="O343" s="101" t="str">
        <f>IF($AE343&lt;&gt;"",VLOOKUP($AE343,Afleveradressen!$A$8:$P$57,12,FALSE),"")</f>
        <v/>
      </c>
      <c r="P343" s="72" t="str">
        <f>IF(AND('Taarten koppelen'!G50&lt;&gt;"",$Y343&lt;&gt;""),'Taarten koppelen'!G50,"")</f>
        <v/>
      </c>
      <c r="Q343" s="17" t="str">
        <f t="shared" si="10"/>
        <v/>
      </c>
      <c r="R343" s="102" t="str">
        <f>IF($AE343&lt;&gt;"",VLOOKUP($AE343,Afleveradressen!$A$8:$P$57,8,FALSE),"")</f>
        <v/>
      </c>
      <c r="S343" s="105" t="str">
        <f>IF($AE343&lt;&gt;"",VLOOKUP($AE343,Afleveradressen!$A$8:$P$57,14,FALSE),"")</f>
        <v/>
      </c>
      <c r="T343" s="103" t="str">
        <f>IF(S343&lt;&gt;"",VLOOKUP($S343,stamgegevens!$B$5:$E$15,3,FALSE),"")</f>
        <v/>
      </c>
      <c r="U343" s="103" t="str">
        <f>IF(T343&lt;&gt;"",VLOOKUP($S343,stamgegevens!$B$5:$E$15,4,FALSE),"")</f>
        <v/>
      </c>
      <c r="V343" s="17"/>
      <c r="W343" s="17"/>
      <c r="X343" s="17" t="str">
        <f>IF(Y343="","",VLOOKUP(Y343,stamgegevens!$C$23:$H$52,6,FALSE))</f>
        <v/>
      </c>
      <c r="Y343" s="104" t="str">
        <f>IF('Taarten koppelen'!$P50&lt;&gt;"",'Taarten koppelen'!$P$4,"")</f>
        <v/>
      </c>
      <c r="Z343" s="17" t="str">
        <f>IF('Taarten koppelen'!P50&lt;&gt;"",'Taarten koppelen'!P50,"")</f>
        <v/>
      </c>
      <c r="AE343" s="1" t="str">
        <f t="shared" si="11"/>
        <v/>
      </c>
    </row>
    <row r="344" spans="4:31" x14ac:dyDescent="0.2">
      <c r="D344" s="100" t="str">
        <f>IF($AE344&lt;&gt;"",VLOOKUP($AE344,Afleveradressen!$A$8:$P$57,15,FALSE),"")</f>
        <v/>
      </c>
      <c r="E344" s="17"/>
      <c r="F344" s="17" t="str">
        <f>IF(AE344&lt;&gt;"",Bestelformulier!$F$44,"")</f>
        <v/>
      </c>
      <c r="G344" s="104"/>
      <c r="H344" s="100" t="str">
        <f>IF($AE344&lt;&gt;"",VLOOKUP($AE344,Afleveradressen!$A$8:$P$57,4,FALSE),"")</f>
        <v/>
      </c>
      <c r="I344" s="101" t="str">
        <f>IF($AE344&lt;&gt;"",VLOOKUP($AE344,Afleveradressen!$A$8:$P$57,5,FALSE),"")</f>
        <v/>
      </c>
      <c r="J344" s="101" t="str">
        <f>IF($AE344&lt;&gt;"",VLOOKUP($AE344,Afleveradressen!$A$8:$P$57,6,FALSE),"")</f>
        <v/>
      </c>
      <c r="K344" s="102" t="str">
        <f>IF($AE344&lt;&gt;"",VLOOKUP($AE344,Afleveradressen!$A$8:$P$57,7,FALSE),"")</f>
        <v/>
      </c>
      <c r="L344" s="72" t="str">
        <f>IF(AND('Taarten koppelen'!E51&lt;&gt;"",$Y344&lt;&gt;""),'Taarten koppelen'!E51,"")</f>
        <v/>
      </c>
      <c r="M344" s="72" t="str">
        <f>IF(AND('Taarten koppelen'!F51&lt;&gt;"",$Y344&lt;&gt;""),'Taarten koppelen'!F51,"")</f>
        <v/>
      </c>
      <c r="N344" s="72" t="str">
        <f>IF($AE344&lt;&gt;"",VLOOKUP($AE344,Afleveradressen!$A$8:$P$57,11,FALSE),"")</f>
        <v/>
      </c>
      <c r="O344" s="101" t="str">
        <f>IF($AE344&lt;&gt;"",VLOOKUP($AE344,Afleveradressen!$A$8:$P$57,12,FALSE),"")</f>
        <v/>
      </c>
      <c r="P344" s="72" t="str">
        <f>IF(AND('Taarten koppelen'!G51&lt;&gt;"",$Y344&lt;&gt;""),'Taarten koppelen'!G51,"")</f>
        <v/>
      </c>
      <c r="Q344" s="17" t="str">
        <f t="shared" si="10"/>
        <v/>
      </c>
      <c r="R344" s="102" t="str">
        <f>IF($AE344&lt;&gt;"",VLOOKUP($AE344,Afleveradressen!$A$8:$P$57,8,FALSE),"")</f>
        <v/>
      </c>
      <c r="S344" s="105" t="str">
        <f>IF($AE344&lt;&gt;"",VLOOKUP($AE344,Afleveradressen!$A$8:$P$57,14,FALSE),"")</f>
        <v/>
      </c>
      <c r="T344" s="103" t="str">
        <f>IF(S344&lt;&gt;"",VLOOKUP($S344,stamgegevens!$B$5:$E$15,3,FALSE),"")</f>
        <v/>
      </c>
      <c r="U344" s="103" t="str">
        <f>IF(T344&lt;&gt;"",VLOOKUP($S344,stamgegevens!$B$5:$E$15,4,FALSE),"")</f>
        <v/>
      </c>
      <c r="V344" s="17"/>
      <c r="W344" s="17"/>
      <c r="X344" s="17" t="str">
        <f>IF(Y344="","",VLOOKUP(Y344,stamgegevens!$C$23:$H$52,6,FALSE))</f>
        <v/>
      </c>
      <c r="Y344" s="104" t="str">
        <f>IF('Taarten koppelen'!$P51&lt;&gt;"",'Taarten koppelen'!$P$4,"")</f>
        <v/>
      </c>
      <c r="Z344" s="17" t="str">
        <f>IF('Taarten koppelen'!P51&lt;&gt;"",'Taarten koppelen'!P51,"")</f>
        <v/>
      </c>
      <c r="AE344" s="1" t="str">
        <f t="shared" si="11"/>
        <v/>
      </c>
    </row>
    <row r="345" spans="4:31" x14ac:dyDescent="0.2">
      <c r="D345" s="100" t="str">
        <f>IF($AE345&lt;&gt;"",VLOOKUP($AE345,Afleveradressen!$A$8:$P$57,15,FALSE),"")</f>
        <v/>
      </c>
      <c r="E345" s="17"/>
      <c r="F345" s="17" t="str">
        <f>IF(AE345&lt;&gt;"",Bestelformulier!$F$44,"")</f>
        <v/>
      </c>
      <c r="G345" s="104"/>
      <c r="H345" s="100" t="str">
        <f>IF($AE345&lt;&gt;"",VLOOKUP($AE345,Afleveradressen!$A$8:$P$57,4,FALSE),"")</f>
        <v/>
      </c>
      <c r="I345" s="101" t="str">
        <f>IF($AE345&lt;&gt;"",VLOOKUP($AE345,Afleveradressen!$A$8:$P$57,5,FALSE),"")</f>
        <v/>
      </c>
      <c r="J345" s="101" t="str">
        <f>IF($AE345&lt;&gt;"",VLOOKUP($AE345,Afleveradressen!$A$8:$P$57,6,FALSE),"")</f>
        <v/>
      </c>
      <c r="K345" s="102" t="str">
        <f>IF($AE345&lt;&gt;"",VLOOKUP($AE345,Afleveradressen!$A$8:$P$57,7,FALSE),"")</f>
        <v/>
      </c>
      <c r="L345" s="72" t="str">
        <f>IF(AND('Taarten koppelen'!E52&lt;&gt;"",$Y345&lt;&gt;""),'Taarten koppelen'!E52,"")</f>
        <v/>
      </c>
      <c r="M345" s="72" t="str">
        <f>IF(AND('Taarten koppelen'!F52&lt;&gt;"",$Y345&lt;&gt;""),'Taarten koppelen'!F52,"")</f>
        <v/>
      </c>
      <c r="N345" s="72" t="str">
        <f>IF($AE345&lt;&gt;"",VLOOKUP($AE345,Afleveradressen!$A$8:$P$57,11,FALSE),"")</f>
        <v/>
      </c>
      <c r="O345" s="101" t="str">
        <f>IF($AE345&lt;&gt;"",VLOOKUP($AE345,Afleveradressen!$A$8:$P$57,12,FALSE),"")</f>
        <v/>
      </c>
      <c r="P345" s="72" t="str">
        <f>IF(AND('Taarten koppelen'!G52&lt;&gt;"",$Y345&lt;&gt;""),'Taarten koppelen'!G52,"")</f>
        <v/>
      </c>
      <c r="Q345" s="17" t="str">
        <f t="shared" si="10"/>
        <v/>
      </c>
      <c r="R345" s="102" t="str">
        <f>IF($AE345&lt;&gt;"",VLOOKUP($AE345,Afleveradressen!$A$8:$P$57,8,FALSE),"")</f>
        <v/>
      </c>
      <c r="S345" s="105" t="str">
        <f>IF($AE345&lt;&gt;"",VLOOKUP($AE345,Afleveradressen!$A$8:$P$57,14,FALSE),"")</f>
        <v/>
      </c>
      <c r="T345" s="103" t="str">
        <f>IF(S345&lt;&gt;"",VLOOKUP($S345,stamgegevens!$B$5:$E$15,3,FALSE),"")</f>
        <v/>
      </c>
      <c r="U345" s="103" t="str">
        <f>IF(T345&lt;&gt;"",VLOOKUP($S345,stamgegevens!$B$5:$E$15,4,FALSE),"")</f>
        <v/>
      </c>
      <c r="V345" s="17"/>
      <c r="W345" s="17"/>
      <c r="X345" s="17" t="str">
        <f>IF(Y345="","",VLOOKUP(Y345,stamgegevens!$C$23:$H$52,6,FALSE))</f>
        <v/>
      </c>
      <c r="Y345" s="104" t="str">
        <f>IF('Taarten koppelen'!$P52&lt;&gt;"",'Taarten koppelen'!$P$4,"")</f>
        <v/>
      </c>
      <c r="Z345" s="17" t="str">
        <f>IF('Taarten koppelen'!P52&lt;&gt;"",'Taarten koppelen'!P52,"")</f>
        <v/>
      </c>
      <c r="AE345" s="1" t="str">
        <f t="shared" si="11"/>
        <v/>
      </c>
    </row>
    <row r="346" spans="4:31" x14ac:dyDescent="0.2">
      <c r="D346" s="100" t="str">
        <f>IF($AE346&lt;&gt;"",VLOOKUP($AE346,Afleveradressen!$A$8:$P$57,15,FALSE),"")</f>
        <v/>
      </c>
      <c r="E346" s="17"/>
      <c r="F346" s="17" t="str">
        <f>IF(AE346&lt;&gt;"",Bestelformulier!$F$44,"")</f>
        <v/>
      </c>
      <c r="G346" s="104"/>
      <c r="H346" s="100" t="str">
        <f>IF($AE346&lt;&gt;"",VLOOKUP($AE346,Afleveradressen!$A$8:$P$57,4,FALSE),"")</f>
        <v/>
      </c>
      <c r="I346" s="101" t="str">
        <f>IF($AE346&lt;&gt;"",VLOOKUP($AE346,Afleveradressen!$A$8:$P$57,5,FALSE),"")</f>
        <v/>
      </c>
      <c r="J346" s="101" t="str">
        <f>IF($AE346&lt;&gt;"",VLOOKUP($AE346,Afleveradressen!$A$8:$P$57,6,FALSE),"")</f>
        <v/>
      </c>
      <c r="K346" s="102" t="str">
        <f>IF($AE346&lt;&gt;"",VLOOKUP($AE346,Afleveradressen!$A$8:$P$57,7,FALSE),"")</f>
        <v/>
      </c>
      <c r="L346" s="72" t="str">
        <f>IF(AND('Taarten koppelen'!E53&lt;&gt;"",$Y346&lt;&gt;""),'Taarten koppelen'!E53,"")</f>
        <v/>
      </c>
      <c r="M346" s="72" t="str">
        <f>IF(AND('Taarten koppelen'!F53&lt;&gt;"",$Y346&lt;&gt;""),'Taarten koppelen'!F53,"")</f>
        <v/>
      </c>
      <c r="N346" s="72" t="str">
        <f>IF($AE346&lt;&gt;"",VLOOKUP($AE346,Afleveradressen!$A$8:$P$57,11,FALSE),"")</f>
        <v/>
      </c>
      <c r="O346" s="101" t="str">
        <f>IF($AE346&lt;&gt;"",VLOOKUP($AE346,Afleveradressen!$A$8:$P$57,12,FALSE),"")</f>
        <v/>
      </c>
      <c r="P346" s="72" t="str">
        <f>IF(AND('Taarten koppelen'!G53&lt;&gt;"",$Y346&lt;&gt;""),'Taarten koppelen'!G53,"")</f>
        <v/>
      </c>
      <c r="Q346" s="17" t="str">
        <f t="shared" si="10"/>
        <v/>
      </c>
      <c r="R346" s="102" t="str">
        <f>IF($AE346&lt;&gt;"",VLOOKUP($AE346,Afleveradressen!$A$8:$P$57,8,FALSE),"")</f>
        <v/>
      </c>
      <c r="S346" s="105" t="str">
        <f>IF($AE346&lt;&gt;"",VLOOKUP($AE346,Afleveradressen!$A$8:$P$57,14,FALSE),"")</f>
        <v/>
      </c>
      <c r="T346" s="103" t="str">
        <f>IF(S346&lt;&gt;"",VLOOKUP($S346,stamgegevens!$B$5:$E$15,3,FALSE),"")</f>
        <v/>
      </c>
      <c r="U346" s="103" t="str">
        <f>IF(T346&lt;&gt;"",VLOOKUP($S346,stamgegevens!$B$5:$E$15,4,FALSE),"")</f>
        <v/>
      </c>
      <c r="V346" s="17"/>
      <c r="W346" s="17"/>
      <c r="X346" s="17" t="str">
        <f>IF(Y346="","",VLOOKUP(Y346,stamgegevens!$C$23:$H$52,6,FALSE))</f>
        <v/>
      </c>
      <c r="Y346" s="104" t="str">
        <f>IF('Taarten koppelen'!$P53&lt;&gt;"",'Taarten koppelen'!$P$4,"")</f>
        <v/>
      </c>
      <c r="Z346" s="17" t="str">
        <f>IF('Taarten koppelen'!P53&lt;&gt;"",'Taarten koppelen'!P53,"")</f>
        <v/>
      </c>
      <c r="AE346" s="1" t="str">
        <f t="shared" si="11"/>
        <v/>
      </c>
    </row>
    <row r="347" spans="4:31" x14ac:dyDescent="0.2">
      <c r="D347" s="100" t="str">
        <f>IF($AE347&lt;&gt;"",VLOOKUP($AE347,Afleveradressen!$A$8:$P$57,15,FALSE),"")</f>
        <v/>
      </c>
      <c r="E347" s="17"/>
      <c r="F347" s="17" t="str">
        <f>IF(AE347&lt;&gt;"",Bestelformulier!$F$44,"")</f>
        <v/>
      </c>
      <c r="G347" s="104"/>
      <c r="H347" s="100" t="str">
        <f>IF($AE347&lt;&gt;"",VLOOKUP($AE347,Afleveradressen!$A$8:$P$57,4,FALSE),"")</f>
        <v/>
      </c>
      <c r="I347" s="101" t="str">
        <f>IF($AE347&lt;&gt;"",VLOOKUP($AE347,Afleveradressen!$A$8:$P$57,5,FALSE),"")</f>
        <v/>
      </c>
      <c r="J347" s="101" t="str">
        <f>IF($AE347&lt;&gt;"",VLOOKUP($AE347,Afleveradressen!$A$8:$P$57,6,FALSE),"")</f>
        <v/>
      </c>
      <c r="K347" s="102" t="str">
        <f>IF($AE347&lt;&gt;"",VLOOKUP($AE347,Afleveradressen!$A$8:$P$57,7,FALSE),"")</f>
        <v/>
      </c>
      <c r="L347" s="72" t="str">
        <f>IF(AND('Taarten koppelen'!E54&lt;&gt;"",$Y347&lt;&gt;""),'Taarten koppelen'!E54,"")</f>
        <v/>
      </c>
      <c r="M347" s="72" t="str">
        <f>IF(AND('Taarten koppelen'!F54&lt;&gt;"",$Y347&lt;&gt;""),'Taarten koppelen'!F54,"")</f>
        <v/>
      </c>
      <c r="N347" s="72" t="str">
        <f>IF($AE347&lt;&gt;"",VLOOKUP($AE347,Afleveradressen!$A$8:$P$57,11,FALSE),"")</f>
        <v/>
      </c>
      <c r="O347" s="101" t="str">
        <f>IF($AE347&lt;&gt;"",VLOOKUP($AE347,Afleveradressen!$A$8:$P$57,12,FALSE),"")</f>
        <v/>
      </c>
      <c r="P347" s="72" t="str">
        <f>IF(AND('Taarten koppelen'!G54&lt;&gt;"",$Y347&lt;&gt;""),'Taarten koppelen'!G54,"")</f>
        <v/>
      </c>
      <c r="Q347" s="17" t="str">
        <f t="shared" si="10"/>
        <v/>
      </c>
      <c r="R347" s="102" t="str">
        <f>IF($AE347&lt;&gt;"",VLOOKUP($AE347,Afleveradressen!$A$8:$P$57,8,FALSE),"")</f>
        <v/>
      </c>
      <c r="S347" s="105" t="str">
        <f>IF($AE347&lt;&gt;"",VLOOKUP($AE347,Afleveradressen!$A$8:$P$57,14,FALSE),"")</f>
        <v/>
      </c>
      <c r="T347" s="103" t="str">
        <f>IF(S347&lt;&gt;"",VLOOKUP($S347,stamgegevens!$B$5:$E$15,3,FALSE),"")</f>
        <v/>
      </c>
      <c r="U347" s="103" t="str">
        <f>IF(T347&lt;&gt;"",VLOOKUP($S347,stamgegevens!$B$5:$E$15,4,FALSE),"")</f>
        <v/>
      </c>
      <c r="V347" s="17"/>
      <c r="W347" s="17"/>
      <c r="X347" s="17" t="str">
        <f>IF(Y347="","",VLOOKUP(Y347,stamgegevens!$C$23:$H$52,6,FALSE))</f>
        <v/>
      </c>
      <c r="Y347" s="104" t="str">
        <f>IF('Taarten koppelen'!$P54&lt;&gt;"",'Taarten koppelen'!$P$4,"")</f>
        <v/>
      </c>
      <c r="Z347" s="17" t="str">
        <f>IF('Taarten koppelen'!P54&lt;&gt;"",'Taarten koppelen'!P54,"")</f>
        <v/>
      </c>
      <c r="AE347" s="1" t="str">
        <f t="shared" si="11"/>
        <v/>
      </c>
    </row>
    <row r="348" spans="4:31" x14ac:dyDescent="0.2">
      <c r="D348" s="100" t="str">
        <f>IF($AE348&lt;&gt;"",VLOOKUP($AE348,Afleveradressen!$A$8:$P$57,15,FALSE),"")</f>
        <v/>
      </c>
      <c r="E348" s="17"/>
      <c r="F348" s="17" t="str">
        <f>IF(AE348&lt;&gt;"",Bestelformulier!$F$44,"")</f>
        <v/>
      </c>
      <c r="G348" s="104"/>
      <c r="H348" s="100" t="str">
        <f>IF($AE348&lt;&gt;"",VLOOKUP($AE348,Afleveradressen!$A$8:$P$57,4,FALSE),"")</f>
        <v/>
      </c>
      <c r="I348" s="101" t="str">
        <f>IF($AE348&lt;&gt;"",VLOOKUP($AE348,Afleveradressen!$A$8:$P$57,5,FALSE),"")</f>
        <v/>
      </c>
      <c r="J348" s="101" t="str">
        <f>IF($AE348&lt;&gt;"",VLOOKUP($AE348,Afleveradressen!$A$8:$P$57,6,FALSE),"")</f>
        <v/>
      </c>
      <c r="K348" s="102" t="str">
        <f>IF($AE348&lt;&gt;"",VLOOKUP($AE348,Afleveradressen!$A$8:$P$57,7,FALSE),"")</f>
        <v/>
      </c>
      <c r="L348" s="72" t="str">
        <f>IF(AND('Taarten koppelen'!E55&lt;&gt;"",$Y348&lt;&gt;""),'Taarten koppelen'!E55,"")</f>
        <v/>
      </c>
      <c r="M348" s="72" t="str">
        <f>IF(AND('Taarten koppelen'!F55&lt;&gt;"",$Y348&lt;&gt;""),'Taarten koppelen'!F55,"")</f>
        <v/>
      </c>
      <c r="N348" s="72" t="str">
        <f>IF($AE348&lt;&gt;"",VLOOKUP($AE348,Afleveradressen!$A$8:$P$57,11,FALSE),"")</f>
        <v/>
      </c>
      <c r="O348" s="101" t="str">
        <f>IF($AE348&lt;&gt;"",VLOOKUP($AE348,Afleveradressen!$A$8:$P$57,12,FALSE),"")</f>
        <v/>
      </c>
      <c r="P348" s="72" t="str">
        <f>IF(AND('Taarten koppelen'!G55&lt;&gt;"",$Y348&lt;&gt;""),'Taarten koppelen'!G55,"")</f>
        <v/>
      </c>
      <c r="Q348" s="17" t="str">
        <f t="shared" si="10"/>
        <v/>
      </c>
      <c r="R348" s="102" t="str">
        <f>IF($AE348&lt;&gt;"",VLOOKUP($AE348,Afleveradressen!$A$8:$P$57,8,FALSE),"")</f>
        <v/>
      </c>
      <c r="S348" s="105" t="str">
        <f>IF($AE348&lt;&gt;"",VLOOKUP($AE348,Afleveradressen!$A$8:$P$57,14,FALSE),"")</f>
        <v/>
      </c>
      <c r="T348" s="103" t="str">
        <f>IF(S348&lt;&gt;"",VLOOKUP($S348,stamgegevens!$B$5:$E$15,3,FALSE),"")</f>
        <v/>
      </c>
      <c r="U348" s="103" t="str">
        <f>IF(T348&lt;&gt;"",VLOOKUP($S348,stamgegevens!$B$5:$E$15,4,FALSE),"")</f>
        <v/>
      </c>
      <c r="V348" s="17"/>
      <c r="W348" s="17"/>
      <c r="X348" s="17" t="str">
        <f>IF(Y348="","",VLOOKUP(Y348,stamgegevens!$C$23:$H$52,6,FALSE))</f>
        <v/>
      </c>
      <c r="Y348" s="104" t="str">
        <f>IF('Taarten koppelen'!$P55&lt;&gt;"",'Taarten koppelen'!$P$4,"")</f>
        <v/>
      </c>
      <c r="Z348" s="17" t="str">
        <f>IF('Taarten koppelen'!P55&lt;&gt;"",'Taarten koppelen'!P55,"")</f>
        <v/>
      </c>
      <c r="AE348" s="1" t="str">
        <f t="shared" si="11"/>
        <v/>
      </c>
    </row>
    <row r="349" spans="4:31" x14ac:dyDescent="0.2">
      <c r="D349" s="100" t="str">
        <f>IF($AE349&lt;&gt;"",VLOOKUP($AE349,Afleveradressen!$A$8:$P$57,15,FALSE),"")</f>
        <v/>
      </c>
      <c r="E349" s="17"/>
      <c r="F349" s="17" t="str">
        <f>IF(AE349&lt;&gt;"",Bestelformulier!$F$44,"")</f>
        <v/>
      </c>
      <c r="G349" s="104"/>
      <c r="H349" s="100" t="str">
        <f>IF($AE349&lt;&gt;"",VLOOKUP($AE349,Afleveradressen!$A$8:$P$57,4,FALSE),"")</f>
        <v/>
      </c>
      <c r="I349" s="101" t="str">
        <f>IF($AE349&lt;&gt;"",VLOOKUP($AE349,Afleveradressen!$A$8:$P$57,5,FALSE),"")</f>
        <v/>
      </c>
      <c r="J349" s="101" t="str">
        <f>IF($AE349&lt;&gt;"",VLOOKUP($AE349,Afleveradressen!$A$8:$P$57,6,FALSE),"")</f>
        <v/>
      </c>
      <c r="K349" s="102" t="str">
        <f>IF($AE349&lt;&gt;"",VLOOKUP($AE349,Afleveradressen!$A$8:$P$57,7,FALSE),"")</f>
        <v/>
      </c>
      <c r="L349" s="72" t="str">
        <f>IF(AND('Taarten koppelen'!E56&lt;&gt;"",$Y349&lt;&gt;""),'Taarten koppelen'!E56,"")</f>
        <v/>
      </c>
      <c r="M349" s="72" t="str">
        <f>IF(AND('Taarten koppelen'!F56&lt;&gt;"",$Y349&lt;&gt;""),'Taarten koppelen'!F56,"")</f>
        <v/>
      </c>
      <c r="N349" s="72" t="str">
        <f>IF($AE349&lt;&gt;"",VLOOKUP($AE349,Afleveradressen!$A$8:$P$57,11,FALSE),"")</f>
        <v/>
      </c>
      <c r="O349" s="101" t="str">
        <f>IF($AE349&lt;&gt;"",VLOOKUP($AE349,Afleveradressen!$A$8:$P$57,12,FALSE),"")</f>
        <v/>
      </c>
      <c r="P349" s="72" t="str">
        <f>IF(AND('Taarten koppelen'!G56&lt;&gt;"",$Y349&lt;&gt;""),'Taarten koppelen'!G56,"")</f>
        <v/>
      </c>
      <c r="Q349" s="17" t="str">
        <f t="shared" si="10"/>
        <v/>
      </c>
      <c r="R349" s="102" t="str">
        <f>IF($AE349&lt;&gt;"",VLOOKUP($AE349,Afleveradressen!$A$8:$P$57,8,FALSE),"")</f>
        <v/>
      </c>
      <c r="S349" s="105" t="str">
        <f>IF($AE349&lt;&gt;"",VLOOKUP($AE349,Afleveradressen!$A$8:$P$57,14,FALSE),"")</f>
        <v/>
      </c>
      <c r="T349" s="103" t="str">
        <f>IF(S349&lt;&gt;"",VLOOKUP($S349,stamgegevens!$B$5:$E$15,3,FALSE),"")</f>
        <v/>
      </c>
      <c r="U349" s="103" t="str">
        <f>IF(T349&lt;&gt;"",VLOOKUP($S349,stamgegevens!$B$5:$E$15,4,FALSE),"")</f>
        <v/>
      </c>
      <c r="V349" s="17"/>
      <c r="W349" s="17"/>
      <c r="X349" s="17" t="str">
        <f>IF(Y349="","",VLOOKUP(Y349,stamgegevens!$C$23:$H$52,6,FALSE))</f>
        <v/>
      </c>
      <c r="Y349" s="104" t="str">
        <f>IF('Taarten koppelen'!$P56&lt;&gt;"",'Taarten koppelen'!$P$4,"")</f>
        <v/>
      </c>
      <c r="Z349" s="17" t="str">
        <f>IF('Taarten koppelen'!P56&lt;&gt;"",'Taarten koppelen'!P56,"")</f>
        <v/>
      </c>
      <c r="AE349" s="1" t="str">
        <f t="shared" si="11"/>
        <v/>
      </c>
    </row>
    <row r="350" spans="4:31" x14ac:dyDescent="0.2">
      <c r="D350" s="100" t="str">
        <f>IF($AE350&lt;&gt;"",VLOOKUP($AE350,Afleveradressen!$A$8:$P$57,15,FALSE),"")</f>
        <v/>
      </c>
      <c r="E350" s="17"/>
      <c r="F350" s="17" t="str">
        <f>IF(AE350&lt;&gt;"",Bestelformulier!$F$44,"")</f>
        <v/>
      </c>
      <c r="G350" s="104"/>
      <c r="H350" s="100" t="str">
        <f>IF($AE350&lt;&gt;"",VLOOKUP($AE350,Afleveradressen!$A$8:$P$57,4,FALSE),"")</f>
        <v/>
      </c>
      <c r="I350" s="101" t="str">
        <f>IF($AE350&lt;&gt;"",VLOOKUP($AE350,Afleveradressen!$A$8:$P$57,5,FALSE),"")</f>
        <v/>
      </c>
      <c r="J350" s="101" t="str">
        <f>IF($AE350&lt;&gt;"",VLOOKUP($AE350,Afleveradressen!$A$8:$P$57,6,FALSE),"")</f>
        <v/>
      </c>
      <c r="K350" s="102" t="str">
        <f>IF($AE350&lt;&gt;"",VLOOKUP($AE350,Afleveradressen!$A$8:$P$57,7,FALSE),"")</f>
        <v/>
      </c>
      <c r="L350" s="72" t="str">
        <f>IF(AND('Taarten koppelen'!E57&lt;&gt;"",$Y350&lt;&gt;""),'Taarten koppelen'!E57,"")</f>
        <v/>
      </c>
      <c r="M350" s="72" t="str">
        <f>IF(AND('Taarten koppelen'!F57&lt;&gt;"",$Y350&lt;&gt;""),'Taarten koppelen'!F57,"")</f>
        <v/>
      </c>
      <c r="N350" s="72" t="str">
        <f>IF($AE350&lt;&gt;"",VLOOKUP($AE350,Afleveradressen!$A$8:$P$57,11,FALSE),"")</f>
        <v/>
      </c>
      <c r="O350" s="101" t="str">
        <f>IF($AE350&lt;&gt;"",VLOOKUP($AE350,Afleveradressen!$A$8:$P$57,12,FALSE),"")</f>
        <v/>
      </c>
      <c r="P350" s="72" t="str">
        <f>IF(AND('Taarten koppelen'!G57&lt;&gt;"",$Y350&lt;&gt;""),'Taarten koppelen'!G57,"")</f>
        <v/>
      </c>
      <c r="Q350" s="17" t="str">
        <f t="shared" si="10"/>
        <v/>
      </c>
      <c r="R350" s="102" t="str">
        <f>IF($AE350&lt;&gt;"",VLOOKUP($AE350,Afleveradressen!$A$8:$P$57,8,FALSE),"")</f>
        <v/>
      </c>
      <c r="S350" s="105" t="str">
        <f>IF($AE350&lt;&gt;"",VLOOKUP($AE350,Afleveradressen!$A$8:$P$57,14,FALSE),"")</f>
        <v/>
      </c>
      <c r="T350" s="103" t="str">
        <f>IF(S350&lt;&gt;"",VLOOKUP($S350,stamgegevens!$B$5:$E$15,3,FALSE),"")</f>
        <v/>
      </c>
      <c r="U350" s="103" t="str">
        <f>IF(T350&lt;&gt;"",VLOOKUP($S350,stamgegevens!$B$5:$E$15,4,FALSE),"")</f>
        <v/>
      </c>
      <c r="V350" s="17"/>
      <c r="W350" s="17"/>
      <c r="X350" s="17" t="str">
        <f>IF(Y350="","",VLOOKUP(Y350,stamgegevens!$C$23:$H$52,6,FALSE))</f>
        <v/>
      </c>
      <c r="Y350" s="104" t="str">
        <f>IF('Taarten koppelen'!$P57&lt;&gt;"",'Taarten koppelen'!$P$4,"")</f>
        <v/>
      </c>
      <c r="Z350" s="17" t="str">
        <f>IF('Taarten koppelen'!P57&lt;&gt;"",'Taarten koppelen'!P57,"")</f>
        <v/>
      </c>
      <c r="AE350" s="1" t="str">
        <f t="shared" si="11"/>
        <v/>
      </c>
    </row>
    <row r="351" spans="4:31" x14ac:dyDescent="0.2">
      <c r="D351" s="100" t="str">
        <f>IF($AE351&lt;&gt;"",VLOOKUP($AE351,Afleveradressen!$A$8:$P$57,15,FALSE),"")</f>
        <v/>
      </c>
      <c r="E351" s="17"/>
      <c r="F351" s="17" t="str">
        <f>IF(AE351&lt;&gt;"",Bestelformulier!$F$44,"")</f>
        <v/>
      </c>
      <c r="G351" s="104"/>
      <c r="H351" s="100" t="str">
        <f>IF($AE351&lt;&gt;"",VLOOKUP($AE351,Afleveradressen!$A$8:$P$57,4,FALSE),"")</f>
        <v/>
      </c>
      <c r="I351" s="101" t="str">
        <f>IF($AE351&lt;&gt;"",VLOOKUP($AE351,Afleveradressen!$A$8:$P$57,5,FALSE),"")</f>
        <v/>
      </c>
      <c r="J351" s="101" t="str">
        <f>IF($AE351&lt;&gt;"",VLOOKUP($AE351,Afleveradressen!$A$8:$P$57,6,FALSE),"")</f>
        <v/>
      </c>
      <c r="K351" s="102" t="str">
        <f>IF($AE351&lt;&gt;"",VLOOKUP($AE351,Afleveradressen!$A$8:$P$57,7,FALSE),"")</f>
        <v/>
      </c>
      <c r="L351" s="72" t="str">
        <f>IF(AND('Taarten koppelen'!E58&lt;&gt;"",$Y351&lt;&gt;""),'Taarten koppelen'!E58,"")</f>
        <v/>
      </c>
      <c r="M351" s="72" t="str">
        <f>IF(AND('Taarten koppelen'!F58&lt;&gt;"",$Y351&lt;&gt;""),'Taarten koppelen'!F58,"")</f>
        <v/>
      </c>
      <c r="N351" s="72" t="str">
        <f>IF($AE351&lt;&gt;"",VLOOKUP($AE351,Afleveradressen!$A$8:$P$57,11,FALSE),"")</f>
        <v/>
      </c>
      <c r="O351" s="101" t="str">
        <f>IF($AE351&lt;&gt;"",VLOOKUP($AE351,Afleveradressen!$A$8:$P$57,12,FALSE),"")</f>
        <v/>
      </c>
      <c r="P351" s="72" t="str">
        <f>IF(AND('Taarten koppelen'!G58&lt;&gt;"",$Y351&lt;&gt;""),'Taarten koppelen'!G58,"")</f>
        <v/>
      </c>
      <c r="Q351" s="17" t="str">
        <f t="shared" si="10"/>
        <v/>
      </c>
      <c r="R351" s="102" t="str">
        <f>IF($AE351&lt;&gt;"",VLOOKUP($AE351,Afleveradressen!$A$8:$P$57,8,FALSE),"")</f>
        <v/>
      </c>
      <c r="S351" s="105" t="str">
        <f>IF($AE351&lt;&gt;"",VLOOKUP($AE351,Afleveradressen!$A$8:$P$57,14,FALSE),"")</f>
        <v/>
      </c>
      <c r="T351" s="103" t="str">
        <f>IF(S351&lt;&gt;"",VLOOKUP($S351,stamgegevens!$B$5:$E$15,3,FALSE),"")</f>
        <v/>
      </c>
      <c r="U351" s="103" t="str">
        <f>IF(T351&lt;&gt;"",VLOOKUP($S351,stamgegevens!$B$5:$E$15,4,FALSE),"")</f>
        <v/>
      </c>
      <c r="V351" s="17"/>
      <c r="W351" s="17"/>
      <c r="X351" s="17" t="str">
        <f>IF(Y351="","",VLOOKUP(Y351,stamgegevens!$C$23:$H$52,6,FALSE))</f>
        <v/>
      </c>
      <c r="Y351" s="104" t="str">
        <f>IF('Taarten koppelen'!$P58&lt;&gt;"",'Taarten koppelen'!$P$4,"")</f>
        <v/>
      </c>
      <c r="Z351" s="17" t="str">
        <f>IF('Taarten koppelen'!P58&lt;&gt;"",'Taarten koppelen'!P58,"")</f>
        <v/>
      </c>
      <c r="AE351" s="1" t="str">
        <f t="shared" si="11"/>
        <v/>
      </c>
    </row>
    <row r="352" spans="4:31" x14ac:dyDescent="0.2">
      <c r="D352" s="100" t="str">
        <f>IF($AE352&lt;&gt;"",VLOOKUP($AE352,Afleveradressen!$A$8:$P$57,15,FALSE),"")</f>
        <v/>
      </c>
      <c r="E352" s="17"/>
      <c r="F352" s="17" t="str">
        <f>IF(AE352&lt;&gt;"",Bestelformulier!$F$44,"")</f>
        <v/>
      </c>
      <c r="G352" s="104"/>
      <c r="H352" s="100" t="str">
        <f>IF($AE352&lt;&gt;"",VLOOKUP($AE352,Afleveradressen!$A$8:$P$57,4,FALSE),"")</f>
        <v/>
      </c>
      <c r="I352" s="101" t="str">
        <f>IF($AE352&lt;&gt;"",VLOOKUP($AE352,Afleveradressen!$A$8:$P$57,5,FALSE),"")</f>
        <v/>
      </c>
      <c r="J352" s="101" t="str">
        <f>IF($AE352&lt;&gt;"",VLOOKUP($AE352,Afleveradressen!$A$8:$P$57,6,FALSE),"")</f>
        <v/>
      </c>
      <c r="K352" s="102" t="str">
        <f>IF($AE352&lt;&gt;"",VLOOKUP($AE352,Afleveradressen!$A$8:$P$57,7,FALSE),"")</f>
        <v/>
      </c>
      <c r="L352" s="72" t="str">
        <f>IF(AND('Taarten koppelen'!E59&lt;&gt;"",$Y352&lt;&gt;""),'Taarten koppelen'!E59,"")</f>
        <v/>
      </c>
      <c r="M352" s="72" t="str">
        <f>IF(AND('Taarten koppelen'!F59&lt;&gt;"",$Y352&lt;&gt;""),'Taarten koppelen'!F59,"")</f>
        <v/>
      </c>
      <c r="N352" s="72" t="str">
        <f>IF($AE352&lt;&gt;"",VLOOKUP($AE352,Afleveradressen!$A$8:$P$57,11,FALSE),"")</f>
        <v/>
      </c>
      <c r="O352" s="101" t="str">
        <f>IF($AE352&lt;&gt;"",VLOOKUP($AE352,Afleveradressen!$A$8:$P$57,12,FALSE),"")</f>
        <v/>
      </c>
      <c r="P352" s="72" t="str">
        <f>IF(AND('Taarten koppelen'!G59&lt;&gt;"",$Y352&lt;&gt;""),'Taarten koppelen'!G59,"")</f>
        <v/>
      </c>
      <c r="Q352" s="17" t="str">
        <f t="shared" si="10"/>
        <v/>
      </c>
      <c r="R352" s="102" t="str">
        <f>IF($AE352&lt;&gt;"",VLOOKUP($AE352,Afleveradressen!$A$8:$P$57,8,FALSE),"")</f>
        <v/>
      </c>
      <c r="S352" s="105" t="str">
        <f>IF($AE352&lt;&gt;"",VLOOKUP($AE352,Afleveradressen!$A$8:$P$57,14,FALSE),"")</f>
        <v/>
      </c>
      <c r="T352" s="103" t="str">
        <f>IF(S352&lt;&gt;"",VLOOKUP($S352,stamgegevens!$B$5:$E$15,3,FALSE),"")</f>
        <v/>
      </c>
      <c r="U352" s="103" t="str">
        <f>IF(T352&lt;&gt;"",VLOOKUP($S352,stamgegevens!$B$5:$E$15,4,FALSE),"")</f>
        <v/>
      </c>
      <c r="V352" s="17"/>
      <c r="W352" s="17"/>
      <c r="X352" s="17" t="str">
        <f>IF(Y352="","",VLOOKUP(Y352,stamgegevens!$C$23:$H$52,6,FALSE))</f>
        <v/>
      </c>
      <c r="Y352" s="104" t="str">
        <f>IF('Taarten koppelen'!$P59&lt;&gt;"",'Taarten koppelen'!$P$4,"")</f>
        <v/>
      </c>
      <c r="Z352" s="17" t="str">
        <f>IF('Taarten koppelen'!P59&lt;&gt;"",'Taarten koppelen'!P59,"")</f>
        <v/>
      </c>
      <c r="AE352" s="1" t="str">
        <f t="shared" si="11"/>
        <v/>
      </c>
    </row>
    <row r="353" spans="4:31" x14ac:dyDescent="0.2">
      <c r="D353" s="100" t="str">
        <f>IF($AE353&lt;&gt;"",VLOOKUP($AE353,Afleveradressen!$A$8:$P$57,15,FALSE),"")</f>
        <v/>
      </c>
      <c r="E353" s="17"/>
      <c r="F353" s="17" t="str">
        <f>IF(AE353&lt;&gt;"",Bestelformulier!$F$44,"")</f>
        <v/>
      </c>
      <c r="G353" s="104"/>
      <c r="H353" s="100" t="str">
        <f>IF($AE353&lt;&gt;"",VLOOKUP($AE353,Afleveradressen!$A$8:$P$57,4,FALSE),"")</f>
        <v/>
      </c>
      <c r="I353" s="101" t="str">
        <f>IF($AE353&lt;&gt;"",VLOOKUP($AE353,Afleveradressen!$A$8:$P$57,5,FALSE),"")</f>
        <v/>
      </c>
      <c r="J353" s="101" t="str">
        <f>IF($AE353&lt;&gt;"",VLOOKUP($AE353,Afleveradressen!$A$8:$P$57,6,FALSE),"")</f>
        <v/>
      </c>
      <c r="K353" s="102" t="str">
        <f>IF($AE353&lt;&gt;"",VLOOKUP($AE353,Afleveradressen!$A$8:$P$57,7,FALSE),"")</f>
        <v/>
      </c>
      <c r="L353" s="72" t="str">
        <f>IF(AND('Taarten koppelen'!E60&lt;&gt;"",$Y353&lt;&gt;""),'Taarten koppelen'!E60,"")</f>
        <v/>
      </c>
      <c r="M353" s="72" t="str">
        <f>IF(AND('Taarten koppelen'!F60&lt;&gt;"",$Y353&lt;&gt;""),'Taarten koppelen'!F60,"")</f>
        <v/>
      </c>
      <c r="N353" s="72" t="str">
        <f>IF($AE353&lt;&gt;"",VLOOKUP($AE353,Afleveradressen!$A$8:$P$57,11,FALSE),"")</f>
        <v/>
      </c>
      <c r="O353" s="101" t="str">
        <f>IF($AE353&lt;&gt;"",VLOOKUP($AE353,Afleveradressen!$A$8:$P$57,12,FALSE),"")</f>
        <v/>
      </c>
      <c r="P353" s="72" t="str">
        <f>IF(AND('Taarten koppelen'!G60&lt;&gt;"",$Y353&lt;&gt;""),'Taarten koppelen'!G60,"")</f>
        <v/>
      </c>
      <c r="Q353" s="17" t="str">
        <f t="shared" si="10"/>
        <v/>
      </c>
      <c r="R353" s="102" t="str">
        <f>IF($AE353&lt;&gt;"",VLOOKUP($AE353,Afleveradressen!$A$8:$P$57,8,FALSE),"")</f>
        <v/>
      </c>
      <c r="S353" s="105" t="str">
        <f>IF($AE353&lt;&gt;"",VLOOKUP($AE353,Afleveradressen!$A$8:$P$57,14,FALSE),"")</f>
        <v/>
      </c>
      <c r="T353" s="103" t="str">
        <f>IF(S353&lt;&gt;"",VLOOKUP($S353,stamgegevens!$B$5:$E$15,3,FALSE),"")</f>
        <v/>
      </c>
      <c r="U353" s="103" t="str">
        <f>IF(T353&lt;&gt;"",VLOOKUP($S353,stamgegevens!$B$5:$E$15,4,FALSE),"")</f>
        <v/>
      </c>
      <c r="V353" s="17"/>
      <c r="W353" s="17"/>
      <c r="X353" s="17" t="str">
        <f>IF(Y353="","",VLOOKUP(Y353,stamgegevens!$C$23:$H$52,6,FALSE))</f>
        <v/>
      </c>
      <c r="Y353" s="104" t="str">
        <f>IF('Taarten koppelen'!$P60&lt;&gt;"",'Taarten koppelen'!$P$4,"")</f>
        <v/>
      </c>
      <c r="Z353" s="17" t="str">
        <f>IF('Taarten koppelen'!P60&lt;&gt;"",'Taarten koppelen'!P60,"")</f>
        <v/>
      </c>
      <c r="AE353" s="1" t="str">
        <f t="shared" si="11"/>
        <v/>
      </c>
    </row>
    <row r="354" spans="4:31" x14ac:dyDescent="0.2">
      <c r="D354" s="100" t="str">
        <f>IF($AE354&lt;&gt;"",VLOOKUP($AE354,Afleveradressen!$A$8:$P$57,15,FALSE),"")</f>
        <v/>
      </c>
      <c r="E354" s="17"/>
      <c r="F354" s="17" t="str">
        <f>IF(AE354&lt;&gt;"",Bestelformulier!$F$44,"")</f>
        <v/>
      </c>
      <c r="G354" s="104"/>
      <c r="H354" s="100" t="str">
        <f>IF($AE354&lt;&gt;"",VLOOKUP($AE354,Afleveradressen!$A$8:$P$57,4,FALSE),"")</f>
        <v/>
      </c>
      <c r="I354" s="101" t="str">
        <f>IF($AE354&lt;&gt;"",VLOOKUP($AE354,Afleveradressen!$A$8:$P$57,5,FALSE),"")</f>
        <v/>
      </c>
      <c r="J354" s="101" t="str">
        <f>IF($AE354&lt;&gt;"",VLOOKUP($AE354,Afleveradressen!$A$8:$P$57,6,FALSE),"")</f>
        <v/>
      </c>
      <c r="K354" s="102" t="str">
        <f>IF($AE354&lt;&gt;"",VLOOKUP($AE354,Afleveradressen!$A$8:$P$57,7,FALSE),"")</f>
        <v/>
      </c>
      <c r="L354" s="72" t="str">
        <f>IF(AND('Taarten koppelen'!E61&lt;&gt;"",$Y354&lt;&gt;""),'Taarten koppelen'!E61,"")</f>
        <v/>
      </c>
      <c r="M354" s="72" t="str">
        <f>IF(AND('Taarten koppelen'!F61&lt;&gt;"",$Y354&lt;&gt;""),'Taarten koppelen'!F61,"")</f>
        <v/>
      </c>
      <c r="N354" s="72" t="str">
        <f>IF($AE354&lt;&gt;"",VLOOKUP($AE354,Afleveradressen!$A$8:$P$57,11,FALSE),"")</f>
        <v/>
      </c>
      <c r="O354" s="101" t="str">
        <f>IF($AE354&lt;&gt;"",VLOOKUP($AE354,Afleveradressen!$A$8:$P$57,12,FALSE),"")</f>
        <v/>
      </c>
      <c r="P354" s="72" t="str">
        <f>IF(AND('Taarten koppelen'!G61&lt;&gt;"",$Y354&lt;&gt;""),'Taarten koppelen'!G61,"")</f>
        <v/>
      </c>
      <c r="Q354" s="17" t="str">
        <f t="shared" si="10"/>
        <v/>
      </c>
      <c r="R354" s="102" t="str">
        <f>IF($AE354&lt;&gt;"",VLOOKUP($AE354,Afleveradressen!$A$8:$P$57,8,FALSE),"")</f>
        <v/>
      </c>
      <c r="S354" s="105" t="str">
        <f>IF($AE354&lt;&gt;"",VLOOKUP($AE354,Afleveradressen!$A$8:$P$57,14,FALSE),"")</f>
        <v/>
      </c>
      <c r="T354" s="103" t="str">
        <f>IF(S354&lt;&gt;"",VLOOKUP($S354,stamgegevens!$B$5:$E$15,3,FALSE),"")</f>
        <v/>
      </c>
      <c r="U354" s="103" t="str">
        <f>IF(T354&lt;&gt;"",VLOOKUP($S354,stamgegevens!$B$5:$E$15,4,FALSE),"")</f>
        <v/>
      </c>
      <c r="V354" s="17"/>
      <c r="W354" s="17"/>
      <c r="X354" s="17" t="str">
        <f>IF(Y354="","",VLOOKUP(Y354,stamgegevens!$C$23:$H$52,6,FALSE))</f>
        <v/>
      </c>
      <c r="Y354" s="104" t="str">
        <f>IF('Taarten koppelen'!$P61&lt;&gt;"",'Taarten koppelen'!$P$4,"")</f>
        <v/>
      </c>
      <c r="Z354" s="17" t="str">
        <f>IF('Taarten koppelen'!P61&lt;&gt;"",'Taarten koppelen'!P61,"")</f>
        <v/>
      </c>
      <c r="AE354" s="1" t="str">
        <f t="shared" si="11"/>
        <v/>
      </c>
    </row>
    <row r="355" spans="4:31" x14ac:dyDescent="0.2">
      <c r="D355" s="100" t="str">
        <f>IF($AE355&lt;&gt;"",VLOOKUP($AE355,Afleveradressen!$A$8:$P$57,15,FALSE),"")</f>
        <v/>
      </c>
      <c r="E355" s="17"/>
      <c r="F355" s="17" t="str">
        <f>IF(AE355&lt;&gt;"",Bestelformulier!$F$44,"")</f>
        <v/>
      </c>
      <c r="G355" s="104"/>
      <c r="H355" s="100" t="str">
        <f>IF($AE355&lt;&gt;"",VLOOKUP($AE355,Afleveradressen!$A$8:$P$57,4,FALSE),"")</f>
        <v/>
      </c>
      <c r="I355" s="101" t="str">
        <f>IF($AE355&lt;&gt;"",VLOOKUP($AE355,Afleveradressen!$A$8:$P$57,5,FALSE),"")</f>
        <v/>
      </c>
      <c r="J355" s="101" t="str">
        <f>IF($AE355&lt;&gt;"",VLOOKUP($AE355,Afleveradressen!$A$8:$P$57,6,FALSE),"")</f>
        <v/>
      </c>
      <c r="K355" s="102" t="str">
        <f>IF($AE355&lt;&gt;"",VLOOKUP($AE355,Afleveradressen!$A$8:$P$57,7,FALSE),"")</f>
        <v/>
      </c>
      <c r="L355" s="72" t="str">
        <f>IF(AND('Taarten koppelen'!E62&lt;&gt;"",$Y355&lt;&gt;""),'Taarten koppelen'!E62,"")</f>
        <v/>
      </c>
      <c r="M355" s="72" t="str">
        <f>IF(AND('Taarten koppelen'!F62&lt;&gt;"",$Y355&lt;&gt;""),'Taarten koppelen'!F62,"")</f>
        <v/>
      </c>
      <c r="N355" s="72" t="str">
        <f>IF($AE355&lt;&gt;"",VLOOKUP($AE355,Afleveradressen!$A$8:$P$57,11,FALSE),"")</f>
        <v/>
      </c>
      <c r="O355" s="101" t="str">
        <f>IF($AE355&lt;&gt;"",VLOOKUP($AE355,Afleveradressen!$A$8:$P$57,12,FALSE),"")</f>
        <v/>
      </c>
      <c r="P355" s="72" t="str">
        <f>IF(AND('Taarten koppelen'!G62&lt;&gt;"",$Y355&lt;&gt;""),'Taarten koppelen'!G62,"")</f>
        <v/>
      </c>
      <c r="Q355" s="17" t="str">
        <f t="shared" si="10"/>
        <v/>
      </c>
      <c r="R355" s="102" t="str">
        <f>IF($AE355&lt;&gt;"",VLOOKUP($AE355,Afleveradressen!$A$8:$P$57,8,FALSE),"")</f>
        <v/>
      </c>
      <c r="S355" s="105" t="str">
        <f>IF($AE355&lt;&gt;"",VLOOKUP($AE355,Afleveradressen!$A$8:$P$57,14,FALSE),"")</f>
        <v/>
      </c>
      <c r="T355" s="103" t="str">
        <f>IF(S355&lt;&gt;"",VLOOKUP($S355,stamgegevens!$B$5:$E$15,3,FALSE),"")</f>
        <v/>
      </c>
      <c r="U355" s="103" t="str">
        <f>IF(T355&lt;&gt;"",VLOOKUP($S355,stamgegevens!$B$5:$E$15,4,FALSE),"")</f>
        <v/>
      </c>
      <c r="V355" s="17"/>
      <c r="W355" s="17"/>
      <c r="X355" s="17" t="str">
        <f>IF(Y355="","",VLOOKUP(Y355,stamgegevens!$C$23:$H$52,6,FALSE))</f>
        <v/>
      </c>
      <c r="Y355" s="104" t="str">
        <f>IF('Taarten koppelen'!$P62&lt;&gt;"",'Taarten koppelen'!$P$4,"")</f>
        <v/>
      </c>
      <c r="Z355" s="17" t="str">
        <f>IF('Taarten koppelen'!P62&lt;&gt;"",'Taarten koppelen'!P62,"")</f>
        <v/>
      </c>
      <c r="AE355" s="1" t="str">
        <f t="shared" si="11"/>
        <v/>
      </c>
    </row>
    <row r="356" spans="4:31" x14ac:dyDescent="0.2">
      <c r="D356" s="100" t="str">
        <f>IF($AE356&lt;&gt;"",VLOOKUP($AE356,Afleveradressen!$A$8:$P$57,15,FALSE),"")</f>
        <v/>
      </c>
      <c r="E356" s="17"/>
      <c r="F356" s="17" t="str">
        <f>IF(AE356&lt;&gt;"",Bestelformulier!$F$44,"")</f>
        <v/>
      </c>
      <c r="G356" s="104"/>
      <c r="H356" s="100" t="str">
        <f>IF($AE356&lt;&gt;"",VLOOKUP($AE356,Afleveradressen!$A$8:$P$57,4,FALSE),"")</f>
        <v/>
      </c>
      <c r="I356" s="101" t="str">
        <f>IF($AE356&lt;&gt;"",VLOOKUP($AE356,Afleveradressen!$A$8:$P$57,5,FALSE),"")</f>
        <v/>
      </c>
      <c r="J356" s="101" t="str">
        <f>IF($AE356&lt;&gt;"",VLOOKUP($AE356,Afleveradressen!$A$8:$P$57,6,FALSE),"")</f>
        <v/>
      </c>
      <c r="K356" s="102" t="str">
        <f>IF($AE356&lt;&gt;"",VLOOKUP($AE356,Afleveradressen!$A$8:$P$57,7,FALSE),"")</f>
        <v/>
      </c>
      <c r="L356" s="72" t="str">
        <f>IF(AND('Taarten koppelen'!E63&lt;&gt;"",$Y356&lt;&gt;""),'Taarten koppelen'!E63,"")</f>
        <v/>
      </c>
      <c r="M356" s="72" t="str">
        <f>IF(AND('Taarten koppelen'!F63&lt;&gt;"",$Y356&lt;&gt;""),'Taarten koppelen'!F63,"")</f>
        <v/>
      </c>
      <c r="N356" s="72" t="str">
        <f>IF($AE356&lt;&gt;"",VLOOKUP($AE356,Afleveradressen!$A$8:$P$57,11,FALSE),"")</f>
        <v/>
      </c>
      <c r="O356" s="101" t="str">
        <f>IF($AE356&lt;&gt;"",VLOOKUP($AE356,Afleveradressen!$A$8:$P$57,12,FALSE),"")</f>
        <v/>
      </c>
      <c r="P356" s="72" t="str">
        <f>IF(AND('Taarten koppelen'!G63&lt;&gt;"",$Y356&lt;&gt;""),'Taarten koppelen'!G63,"")</f>
        <v/>
      </c>
      <c r="Q356" s="17" t="str">
        <f t="shared" si="10"/>
        <v/>
      </c>
      <c r="R356" s="102" t="str">
        <f>IF($AE356&lt;&gt;"",VLOOKUP($AE356,Afleveradressen!$A$8:$P$57,8,FALSE),"")</f>
        <v/>
      </c>
      <c r="S356" s="105" t="str">
        <f>IF($AE356&lt;&gt;"",VLOOKUP($AE356,Afleveradressen!$A$8:$P$57,14,FALSE),"")</f>
        <v/>
      </c>
      <c r="T356" s="103" t="str">
        <f>IF(S356&lt;&gt;"",VLOOKUP($S356,stamgegevens!$B$5:$E$15,3,FALSE),"")</f>
        <v/>
      </c>
      <c r="U356" s="103" t="str">
        <f>IF(T356&lt;&gt;"",VLOOKUP($S356,stamgegevens!$B$5:$E$15,4,FALSE),"")</f>
        <v/>
      </c>
      <c r="V356" s="17"/>
      <c r="W356" s="17"/>
      <c r="X356" s="17" t="str">
        <f>IF(Y356="","",VLOOKUP(Y356,stamgegevens!$C$23:$H$52,6,FALSE))</f>
        <v/>
      </c>
      <c r="Y356" s="104" t="str">
        <f>IF('Taarten koppelen'!$P63&lt;&gt;"",'Taarten koppelen'!$P$4,"")</f>
        <v/>
      </c>
      <c r="Z356" s="17" t="str">
        <f>IF('Taarten koppelen'!P63&lt;&gt;"",'Taarten koppelen'!P63,"")</f>
        <v/>
      </c>
      <c r="AE356" s="1" t="str">
        <f t="shared" si="11"/>
        <v/>
      </c>
    </row>
    <row r="357" spans="4:31" x14ac:dyDescent="0.2">
      <c r="D357" s="100" t="str">
        <f>IF($AE357&lt;&gt;"",VLOOKUP($AE357,Afleveradressen!$A$8:$P$57,15,FALSE),"")</f>
        <v/>
      </c>
      <c r="E357" s="17"/>
      <c r="F357" s="17" t="str">
        <f>IF(AE357&lt;&gt;"",Bestelformulier!$F$44,"")</f>
        <v/>
      </c>
      <c r="G357" s="104"/>
      <c r="H357" s="100" t="str">
        <f>IF($AE357&lt;&gt;"",VLOOKUP($AE357,Afleveradressen!$A$8:$P$57,4,FALSE),"")</f>
        <v/>
      </c>
      <c r="I357" s="101" t="str">
        <f>IF($AE357&lt;&gt;"",VLOOKUP($AE357,Afleveradressen!$A$8:$P$57,5,FALSE),"")</f>
        <v/>
      </c>
      <c r="J357" s="101" t="str">
        <f>IF($AE357&lt;&gt;"",VLOOKUP($AE357,Afleveradressen!$A$8:$P$57,6,FALSE),"")</f>
        <v/>
      </c>
      <c r="K357" s="102" t="str">
        <f>IF($AE357&lt;&gt;"",VLOOKUP($AE357,Afleveradressen!$A$8:$P$57,7,FALSE),"")</f>
        <v/>
      </c>
      <c r="L357" s="72" t="str">
        <f>IF(AND('Taarten koppelen'!E14&lt;&gt;"",$Y357&lt;&gt;""),'Taarten koppelen'!E14,"")</f>
        <v/>
      </c>
      <c r="M357" s="72" t="str">
        <f>IF(AND('Taarten koppelen'!F14&lt;&gt;"",$Y357&lt;&gt;""),'Taarten koppelen'!F14,"")</f>
        <v/>
      </c>
      <c r="N357" s="72" t="str">
        <f>IF($AE357&lt;&gt;"",VLOOKUP($AE357,Afleveradressen!$A$8:$P$57,11,FALSE),"")</f>
        <v/>
      </c>
      <c r="O357" s="101" t="str">
        <f>IF($AE357&lt;&gt;"",VLOOKUP($AE357,Afleveradressen!$A$8:$P$57,12,FALSE),"")</f>
        <v/>
      </c>
      <c r="P357" s="72" t="str">
        <f>IF(AND('Taarten koppelen'!G14&lt;&gt;"",$Y357&lt;&gt;""),'Taarten koppelen'!G14,"")</f>
        <v/>
      </c>
      <c r="Q357" s="17" t="str">
        <f t="shared" si="10"/>
        <v/>
      </c>
      <c r="R357" s="102" t="str">
        <f>IF($AE357&lt;&gt;"",VLOOKUP($AE357,Afleveradressen!$A$8:$P$57,8,FALSE),"")</f>
        <v/>
      </c>
      <c r="S357" s="105" t="str">
        <f>IF($AE357&lt;&gt;"",VLOOKUP($AE357,Afleveradressen!$A$8:$P$57,14,FALSE),"")</f>
        <v/>
      </c>
      <c r="T357" s="103" t="str">
        <f>IF(S357&lt;&gt;"",VLOOKUP($S357,stamgegevens!$B$5:$E$15,3,FALSE),"")</f>
        <v/>
      </c>
      <c r="U357" s="103" t="str">
        <f>IF(T357&lt;&gt;"",VLOOKUP($S357,stamgegevens!$B$5:$E$15,4,FALSE),"")</f>
        <v/>
      </c>
      <c r="V357" s="17"/>
      <c r="W357" s="17"/>
      <c r="X357" s="17" t="str">
        <f>IF(Y357="","",VLOOKUP(Y357,stamgegevens!$C$23:$H$52,6,FALSE))</f>
        <v/>
      </c>
      <c r="Y357" s="104" t="str">
        <f>IF('Taarten koppelen'!$Q14&lt;&gt;0,'Taarten koppelen'!$Q$4,"")</f>
        <v/>
      </c>
      <c r="Z357" s="17" t="str">
        <f>IF('Taarten koppelen'!Q14&lt;&gt;0,'Taarten koppelen'!Q14,"")</f>
        <v/>
      </c>
      <c r="AE357" s="1" t="str">
        <f t="shared" si="11"/>
        <v/>
      </c>
    </row>
    <row r="358" spans="4:31" x14ac:dyDescent="0.2">
      <c r="D358" s="100" t="str">
        <f>IF($AE358&lt;&gt;"",VLOOKUP($AE358,Afleveradressen!$A$8:$P$57,15,FALSE),"")</f>
        <v/>
      </c>
      <c r="E358" s="17"/>
      <c r="F358" s="17" t="str">
        <f>IF(AE358&lt;&gt;"",Bestelformulier!$F$44,"")</f>
        <v/>
      </c>
      <c r="G358" s="104"/>
      <c r="H358" s="100" t="str">
        <f>IF($AE358&lt;&gt;"",VLOOKUP($AE358,Afleveradressen!$A$8:$P$57,4,FALSE),"")</f>
        <v/>
      </c>
      <c r="I358" s="101" t="str">
        <f>IF($AE358&lt;&gt;"",VLOOKUP($AE358,Afleveradressen!$A$8:$P$57,5,FALSE),"")</f>
        <v/>
      </c>
      <c r="J358" s="101" t="str">
        <f>IF($AE358&lt;&gt;"",VLOOKUP($AE358,Afleveradressen!$A$8:$P$57,6,FALSE),"")</f>
        <v/>
      </c>
      <c r="K358" s="102" t="str">
        <f>IF($AE358&lt;&gt;"",VLOOKUP($AE358,Afleveradressen!$A$8:$P$57,7,FALSE),"")</f>
        <v/>
      </c>
      <c r="L358" s="72" t="str">
        <f>IF(AND('Taarten koppelen'!E15&lt;&gt;"",$Y358&lt;&gt;""),'Taarten koppelen'!E15,"")</f>
        <v/>
      </c>
      <c r="M358" s="72" t="str">
        <f>IF(AND('Taarten koppelen'!F15&lt;&gt;"",$Y358&lt;&gt;""),'Taarten koppelen'!F15,"")</f>
        <v/>
      </c>
      <c r="N358" s="72" t="str">
        <f>IF($AE358&lt;&gt;"",VLOOKUP($AE358,Afleveradressen!$A$8:$P$57,11,FALSE),"")</f>
        <v/>
      </c>
      <c r="O358" s="101" t="str">
        <f>IF($AE358&lt;&gt;"",VLOOKUP($AE358,Afleveradressen!$A$8:$P$57,12,FALSE),"")</f>
        <v/>
      </c>
      <c r="P358" s="72" t="str">
        <f>IF(AND('Taarten koppelen'!G15&lt;&gt;"",$Y358&lt;&gt;""),'Taarten koppelen'!G15,"")</f>
        <v/>
      </c>
      <c r="Q358" s="17" t="str">
        <f t="shared" si="10"/>
        <v/>
      </c>
      <c r="R358" s="102" t="str">
        <f>IF($AE358&lt;&gt;"",VLOOKUP($AE358,Afleveradressen!$A$8:$P$57,8,FALSE),"")</f>
        <v/>
      </c>
      <c r="S358" s="105" t="str">
        <f>IF($AE358&lt;&gt;"",VLOOKUP($AE358,Afleveradressen!$A$8:$P$57,14,FALSE),"")</f>
        <v/>
      </c>
      <c r="T358" s="103" t="str">
        <f>IF(S358&lt;&gt;"",VLOOKUP($S358,stamgegevens!$B$5:$E$15,3,FALSE),"")</f>
        <v/>
      </c>
      <c r="U358" s="103" t="str">
        <f>IF(T358&lt;&gt;"",VLOOKUP($S358,stamgegevens!$B$5:$E$15,4,FALSE),"")</f>
        <v/>
      </c>
      <c r="V358" s="17"/>
      <c r="W358" s="17"/>
      <c r="X358" s="17" t="str">
        <f>IF(Y358="","",VLOOKUP(Y358,stamgegevens!$C$23:$H$52,6,FALSE))</f>
        <v/>
      </c>
      <c r="Y358" s="104" t="str">
        <f>IF('Taarten koppelen'!$Q15&lt;&gt;"",'Taarten koppelen'!$Q$4,"")</f>
        <v/>
      </c>
      <c r="Z358" s="17" t="str">
        <f>IF('Taarten koppelen'!Q15&lt;&gt;"",'Taarten koppelen'!Q15,"")</f>
        <v/>
      </c>
      <c r="AE358" s="1" t="str">
        <f t="shared" si="11"/>
        <v/>
      </c>
    </row>
    <row r="359" spans="4:31" x14ac:dyDescent="0.2">
      <c r="D359" s="100" t="str">
        <f>IF($AE359&lt;&gt;"",VLOOKUP($AE359,Afleveradressen!$A$8:$P$57,15,FALSE),"")</f>
        <v/>
      </c>
      <c r="E359" s="17"/>
      <c r="F359" s="17" t="str">
        <f>IF(AE359&lt;&gt;"",Bestelformulier!$F$44,"")</f>
        <v/>
      </c>
      <c r="G359" s="104"/>
      <c r="H359" s="100" t="str">
        <f>IF($AE359&lt;&gt;"",VLOOKUP($AE359,Afleveradressen!$A$8:$P$57,4,FALSE),"")</f>
        <v/>
      </c>
      <c r="I359" s="101" t="str">
        <f>IF($AE359&lt;&gt;"",VLOOKUP($AE359,Afleveradressen!$A$8:$P$57,5,FALSE),"")</f>
        <v/>
      </c>
      <c r="J359" s="101" t="str">
        <f>IF($AE359&lt;&gt;"",VLOOKUP($AE359,Afleveradressen!$A$8:$P$57,6,FALSE),"")</f>
        <v/>
      </c>
      <c r="K359" s="102" t="str">
        <f>IF($AE359&lt;&gt;"",VLOOKUP($AE359,Afleveradressen!$A$8:$P$57,7,FALSE),"")</f>
        <v/>
      </c>
      <c r="L359" s="72" t="str">
        <f>IF(AND('Taarten koppelen'!E16&lt;&gt;"",$Y359&lt;&gt;""),'Taarten koppelen'!E16,"")</f>
        <v/>
      </c>
      <c r="M359" s="72" t="str">
        <f>IF(AND('Taarten koppelen'!F16&lt;&gt;"",$Y359&lt;&gt;""),'Taarten koppelen'!F16,"")</f>
        <v/>
      </c>
      <c r="N359" s="72" t="str">
        <f>IF($AE359&lt;&gt;"",VLOOKUP($AE359,Afleveradressen!$A$8:$P$57,11,FALSE),"")</f>
        <v/>
      </c>
      <c r="O359" s="101" t="str">
        <f>IF($AE359&lt;&gt;"",VLOOKUP($AE359,Afleveradressen!$A$8:$P$57,12,FALSE),"")</f>
        <v/>
      </c>
      <c r="P359" s="72" t="str">
        <f>IF(AND('Taarten koppelen'!G16&lt;&gt;"",$Y359&lt;&gt;""),'Taarten koppelen'!G16,"")</f>
        <v/>
      </c>
      <c r="Q359" s="17" t="str">
        <f t="shared" si="10"/>
        <v/>
      </c>
      <c r="R359" s="102" t="str">
        <f>IF($AE359&lt;&gt;"",VLOOKUP($AE359,Afleveradressen!$A$8:$P$57,8,FALSE),"")</f>
        <v/>
      </c>
      <c r="S359" s="105" t="str">
        <f>IF($AE359&lt;&gt;"",VLOOKUP($AE359,Afleveradressen!$A$8:$P$57,14,FALSE),"")</f>
        <v/>
      </c>
      <c r="T359" s="103" t="str">
        <f>IF(S359&lt;&gt;"",VLOOKUP($S359,stamgegevens!$B$5:$E$15,3,FALSE),"")</f>
        <v/>
      </c>
      <c r="U359" s="103" t="str">
        <f>IF(T359&lt;&gt;"",VLOOKUP($S359,stamgegevens!$B$5:$E$15,4,FALSE),"")</f>
        <v/>
      </c>
      <c r="V359" s="17"/>
      <c r="W359" s="17"/>
      <c r="X359" s="17" t="str">
        <f>IF(Y359="","",VLOOKUP(Y359,stamgegevens!$C$23:$H$52,6,FALSE))</f>
        <v/>
      </c>
      <c r="Y359" s="104" t="str">
        <f>IF('Taarten koppelen'!$Q16&lt;&gt;"",'Taarten koppelen'!$Q$4,"")</f>
        <v/>
      </c>
      <c r="Z359" s="17" t="str">
        <f>IF('Taarten koppelen'!Q16&lt;&gt;"",'Taarten koppelen'!Q16,"")</f>
        <v/>
      </c>
      <c r="AE359" s="1" t="str">
        <f t="shared" si="11"/>
        <v/>
      </c>
    </row>
    <row r="360" spans="4:31" x14ac:dyDescent="0.2">
      <c r="D360" s="100" t="str">
        <f>IF($AE360&lt;&gt;"",VLOOKUP($AE360,Afleveradressen!$A$8:$P$57,15,FALSE),"")</f>
        <v/>
      </c>
      <c r="E360" s="17"/>
      <c r="F360" s="17" t="str">
        <f>IF(AE360&lt;&gt;"",Bestelformulier!$F$44,"")</f>
        <v/>
      </c>
      <c r="G360" s="104"/>
      <c r="H360" s="100" t="str">
        <f>IF($AE360&lt;&gt;"",VLOOKUP($AE360,Afleveradressen!$A$8:$P$57,4,FALSE),"")</f>
        <v/>
      </c>
      <c r="I360" s="101" t="str">
        <f>IF($AE360&lt;&gt;"",VLOOKUP($AE360,Afleveradressen!$A$8:$P$57,5,FALSE),"")</f>
        <v/>
      </c>
      <c r="J360" s="101" t="str">
        <f>IF($AE360&lt;&gt;"",VLOOKUP($AE360,Afleveradressen!$A$8:$P$57,6,FALSE),"")</f>
        <v/>
      </c>
      <c r="K360" s="102" t="str">
        <f>IF($AE360&lt;&gt;"",VLOOKUP($AE360,Afleveradressen!$A$8:$P$57,7,FALSE),"")</f>
        <v/>
      </c>
      <c r="L360" s="72" t="str">
        <f>IF(AND('Taarten koppelen'!E17&lt;&gt;"",$Y360&lt;&gt;""),'Taarten koppelen'!E17,"")</f>
        <v/>
      </c>
      <c r="M360" s="72" t="str">
        <f>IF(AND('Taarten koppelen'!F17&lt;&gt;"",$Y360&lt;&gt;""),'Taarten koppelen'!F17,"")</f>
        <v/>
      </c>
      <c r="N360" s="72" t="str">
        <f>IF($AE360&lt;&gt;"",VLOOKUP($AE360,Afleveradressen!$A$8:$P$57,11,FALSE),"")</f>
        <v/>
      </c>
      <c r="O360" s="101" t="str">
        <f>IF($AE360&lt;&gt;"",VLOOKUP($AE360,Afleveradressen!$A$8:$P$57,12,FALSE),"")</f>
        <v/>
      </c>
      <c r="P360" s="72" t="str">
        <f>IF(AND('Taarten koppelen'!G17&lt;&gt;"",$Y360&lt;&gt;""),'Taarten koppelen'!G17,"")</f>
        <v/>
      </c>
      <c r="Q360" s="17" t="str">
        <f t="shared" si="10"/>
        <v/>
      </c>
      <c r="R360" s="102" t="str">
        <f>IF($AE360&lt;&gt;"",VLOOKUP($AE360,Afleveradressen!$A$8:$P$57,8,FALSE),"")</f>
        <v/>
      </c>
      <c r="S360" s="105" t="str">
        <f>IF($AE360&lt;&gt;"",VLOOKUP($AE360,Afleveradressen!$A$8:$P$57,14,FALSE),"")</f>
        <v/>
      </c>
      <c r="T360" s="103" t="str">
        <f>IF(S360&lt;&gt;"",VLOOKUP($S360,stamgegevens!$B$5:$E$15,3,FALSE),"")</f>
        <v/>
      </c>
      <c r="U360" s="103" t="str">
        <f>IF(T360&lt;&gt;"",VLOOKUP($S360,stamgegevens!$B$5:$E$15,4,FALSE),"")</f>
        <v/>
      </c>
      <c r="V360" s="17"/>
      <c r="W360" s="17"/>
      <c r="X360" s="17" t="str">
        <f>IF(Y360="","",VLOOKUP(Y360,stamgegevens!$C$23:$H$52,6,FALSE))</f>
        <v/>
      </c>
      <c r="Y360" s="104" t="str">
        <f>IF('Taarten koppelen'!$Q17&lt;&gt;"",'Taarten koppelen'!$Q$4,"")</f>
        <v/>
      </c>
      <c r="Z360" s="17" t="str">
        <f>IF('Taarten koppelen'!Q17&lt;&gt;"",'Taarten koppelen'!Q17,"")</f>
        <v/>
      </c>
      <c r="AE360" s="1" t="str">
        <f t="shared" si="11"/>
        <v/>
      </c>
    </row>
    <row r="361" spans="4:31" x14ac:dyDescent="0.2">
      <c r="D361" s="100" t="str">
        <f>IF($AE361&lt;&gt;"",VLOOKUP($AE361,Afleveradressen!$A$8:$P$57,15,FALSE),"")</f>
        <v/>
      </c>
      <c r="E361" s="17"/>
      <c r="F361" s="17" t="str">
        <f>IF(AE361&lt;&gt;"",Bestelformulier!$F$44,"")</f>
        <v/>
      </c>
      <c r="G361" s="104"/>
      <c r="H361" s="100" t="str">
        <f>IF($AE361&lt;&gt;"",VLOOKUP($AE361,Afleveradressen!$A$8:$P$57,4,FALSE),"")</f>
        <v/>
      </c>
      <c r="I361" s="101" t="str">
        <f>IF($AE361&lt;&gt;"",VLOOKUP($AE361,Afleveradressen!$A$8:$P$57,5,FALSE),"")</f>
        <v/>
      </c>
      <c r="J361" s="101" t="str">
        <f>IF($AE361&lt;&gt;"",VLOOKUP($AE361,Afleveradressen!$A$8:$P$57,6,FALSE),"")</f>
        <v/>
      </c>
      <c r="K361" s="102" t="str">
        <f>IF($AE361&lt;&gt;"",VLOOKUP($AE361,Afleveradressen!$A$8:$P$57,7,FALSE),"")</f>
        <v/>
      </c>
      <c r="L361" s="72" t="str">
        <f>IF(AND('Taarten koppelen'!E18&lt;&gt;"",$Y361&lt;&gt;""),'Taarten koppelen'!E18,"")</f>
        <v/>
      </c>
      <c r="M361" s="72" t="str">
        <f>IF(AND('Taarten koppelen'!F18&lt;&gt;"",$Y361&lt;&gt;""),'Taarten koppelen'!F18,"")</f>
        <v/>
      </c>
      <c r="N361" s="72" t="str">
        <f>IF($AE361&lt;&gt;"",VLOOKUP($AE361,Afleveradressen!$A$8:$P$57,11,FALSE),"")</f>
        <v/>
      </c>
      <c r="O361" s="101" t="str">
        <f>IF($AE361&lt;&gt;"",VLOOKUP($AE361,Afleveradressen!$A$8:$P$57,12,FALSE),"")</f>
        <v/>
      </c>
      <c r="P361" s="72" t="str">
        <f>IF(AND('Taarten koppelen'!G18&lt;&gt;"",$Y361&lt;&gt;""),'Taarten koppelen'!G18,"")</f>
        <v/>
      </c>
      <c r="Q361" s="17" t="str">
        <f t="shared" si="10"/>
        <v/>
      </c>
      <c r="R361" s="102" t="str">
        <f>IF($AE361&lt;&gt;"",VLOOKUP($AE361,Afleveradressen!$A$8:$P$57,8,FALSE),"")</f>
        <v/>
      </c>
      <c r="S361" s="105" t="str">
        <f>IF($AE361&lt;&gt;"",VLOOKUP($AE361,Afleveradressen!$A$8:$P$57,14,FALSE),"")</f>
        <v/>
      </c>
      <c r="T361" s="103" t="str">
        <f>IF(S361&lt;&gt;"",VLOOKUP($S361,stamgegevens!$B$5:$E$15,3,FALSE),"")</f>
        <v/>
      </c>
      <c r="U361" s="103" t="str">
        <f>IF(T361&lt;&gt;"",VLOOKUP($S361,stamgegevens!$B$5:$E$15,4,FALSE),"")</f>
        <v/>
      </c>
      <c r="V361" s="17"/>
      <c r="W361" s="17"/>
      <c r="X361" s="17" t="str">
        <f>IF(Y361="","",VLOOKUP(Y361,stamgegevens!$C$23:$H$52,6,FALSE))</f>
        <v/>
      </c>
      <c r="Y361" s="104" t="str">
        <f>IF('Taarten koppelen'!$Q18&lt;&gt;"",'Taarten koppelen'!$Q$4,"")</f>
        <v/>
      </c>
      <c r="Z361" s="17" t="str">
        <f>IF('Taarten koppelen'!Q18&lt;&gt;"",'Taarten koppelen'!Q18,"")</f>
        <v/>
      </c>
      <c r="AE361" s="1" t="str">
        <f t="shared" si="11"/>
        <v/>
      </c>
    </row>
    <row r="362" spans="4:31" x14ac:dyDescent="0.2">
      <c r="D362" s="100" t="str">
        <f>IF($AE362&lt;&gt;"",VLOOKUP($AE362,Afleveradressen!$A$8:$P$57,15,FALSE),"")</f>
        <v/>
      </c>
      <c r="E362" s="17"/>
      <c r="F362" s="17" t="str">
        <f>IF(AE362&lt;&gt;"",Bestelformulier!$F$44,"")</f>
        <v/>
      </c>
      <c r="G362" s="104"/>
      <c r="H362" s="100" t="str">
        <f>IF($AE362&lt;&gt;"",VLOOKUP($AE362,Afleveradressen!$A$8:$P$57,4,FALSE),"")</f>
        <v/>
      </c>
      <c r="I362" s="101" t="str">
        <f>IF($AE362&lt;&gt;"",VLOOKUP($AE362,Afleveradressen!$A$8:$P$57,5,FALSE),"")</f>
        <v/>
      </c>
      <c r="J362" s="101" t="str">
        <f>IF($AE362&lt;&gt;"",VLOOKUP($AE362,Afleveradressen!$A$8:$P$57,6,FALSE),"")</f>
        <v/>
      </c>
      <c r="K362" s="102" t="str">
        <f>IF($AE362&lt;&gt;"",VLOOKUP($AE362,Afleveradressen!$A$8:$P$57,7,FALSE),"")</f>
        <v/>
      </c>
      <c r="L362" s="72" t="str">
        <f>IF(AND('Taarten koppelen'!E19&lt;&gt;"",$Y362&lt;&gt;""),'Taarten koppelen'!E19,"")</f>
        <v/>
      </c>
      <c r="M362" s="72" t="str">
        <f>IF(AND('Taarten koppelen'!F19&lt;&gt;"",$Y362&lt;&gt;""),'Taarten koppelen'!F19,"")</f>
        <v/>
      </c>
      <c r="N362" s="72" t="str">
        <f>IF($AE362&lt;&gt;"",VLOOKUP($AE362,Afleveradressen!$A$8:$P$57,11,FALSE),"")</f>
        <v/>
      </c>
      <c r="O362" s="101" t="str">
        <f>IF($AE362&lt;&gt;"",VLOOKUP($AE362,Afleveradressen!$A$8:$P$57,12,FALSE),"")</f>
        <v/>
      </c>
      <c r="P362" s="72" t="str">
        <f>IF(AND('Taarten koppelen'!G19&lt;&gt;"",$Y362&lt;&gt;""),'Taarten koppelen'!G19,"")</f>
        <v/>
      </c>
      <c r="Q362" s="17" t="str">
        <f t="shared" si="10"/>
        <v/>
      </c>
      <c r="R362" s="102" t="str">
        <f>IF($AE362&lt;&gt;"",VLOOKUP($AE362,Afleveradressen!$A$8:$P$57,8,FALSE),"")</f>
        <v/>
      </c>
      <c r="S362" s="105" t="str">
        <f>IF($AE362&lt;&gt;"",VLOOKUP($AE362,Afleveradressen!$A$8:$P$57,14,FALSE),"")</f>
        <v/>
      </c>
      <c r="T362" s="103" t="str">
        <f>IF(S362&lt;&gt;"",VLOOKUP($S362,stamgegevens!$B$5:$E$15,3,FALSE),"")</f>
        <v/>
      </c>
      <c r="U362" s="103" t="str">
        <f>IF(T362&lt;&gt;"",VLOOKUP($S362,stamgegevens!$B$5:$E$15,4,FALSE),"")</f>
        <v/>
      </c>
      <c r="V362" s="17"/>
      <c r="W362" s="17"/>
      <c r="X362" s="17" t="str">
        <f>IF(Y362="","",VLOOKUP(Y362,stamgegevens!$C$23:$H$52,6,FALSE))</f>
        <v/>
      </c>
      <c r="Y362" s="104" t="str">
        <f>IF('Taarten koppelen'!$Q19&lt;&gt;"",'Taarten koppelen'!$Q$4,"")</f>
        <v/>
      </c>
      <c r="Z362" s="17" t="str">
        <f>IF('Taarten koppelen'!Q19&lt;&gt;"",'Taarten koppelen'!Q19,"")</f>
        <v/>
      </c>
      <c r="AE362" s="1" t="str">
        <f t="shared" si="11"/>
        <v/>
      </c>
    </row>
    <row r="363" spans="4:31" x14ac:dyDescent="0.2">
      <c r="D363" s="100" t="str">
        <f>IF($AE363&lt;&gt;"",VLOOKUP($AE363,Afleveradressen!$A$8:$P$57,15,FALSE),"")</f>
        <v/>
      </c>
      <c r="E363" s="17"/>
      <c r="F363" s="17" t="str">
        <f>IF(AE363&lt;&gt;"",Bestelformulier!$F$44,"")</f>
        <v/>
      </c>
      <c r="G363" s="104"/>
      <c r="H363" s="100" t="str">
        <f>IF($AE363&lt;&gt;"",VLOOKUP($AE363,Afleveradressen!$A$8:$P$57,4,FALSE),"")</f>
        <v/>
      </c>
      <c r="I363" s="101" t="str">
        <f>IF($AE363&lt;&gt;"",VLOOKUP($AE363,Afleveradressen!$A$8:$P$57,5,FALSE),"")</f>
        <v/>
      </c>
      <c r="J363" s="101" t="str">
        <f>IF($AE363&lt;&gt;"",VLOOKUP($AE363,Afleveradressen!$A$8:$P$57,6,FALSE),"")</f>
        <v/>
      </c>
      <c r="K363" s="102" t="str">
        <f>IF($AE363&lt;&gt;"",VLOOKUP($AE363,Afleveradressen!$A$8:$P$57,7,FALSE),"")</f>
        <v/>
      </c>
      <c r="L363" s="72" t="str">
        <f>IF(AND('Taarten koppelen'!E20&lt;&gt;"",$Y363&lt;&gt;""),'Taarten koppelen'!E20,"")</f>
        <v/>
      </c>
      <c r="M363" s="72" t="str">
        <f>IF(AND('Taarten koppelen'!F20&lt;&gt;"",$Y363&lt;&gt;""),'Taarten koppelen'!F20,"")</f>
        <v/>
      </c>
      <c r="N363" s="72" t="str">
        <f>IF($AE363&lt;&gt;"",VLOOKUP($AE363,Afleveradressen!$A$8:$P$57,11,FALSE),"")</f>
        <v/>
      </c>
      <c r="O363" s="101" t="str">
        <f>IF($AE363&lt;&gt;"",VLOOKUP($AE363,Afleveradressen!$A$8:$P$57,12,FALSE),"")</f>
        <v/>
      </c>
      <c r="P363" s="72" t="str">
        <f>IF(AND('Taarten koppelen'!G20&lt;&gt;"",$Y363&lt;&gt;""),'Taarten koppelen'!G20,"")</f>
        <v/>
      </c>
      <c r="Q363" s="17" t="str">
        <f t="shared" si="10"/>
        <v/>
      </c>
      <c r="R363" s="102" t="str">
        <f>IF($AE363&lt;&gt;"",VLOOKUP($AE363,Afleveradressen!$A$8:$P$57,8,FALSE),"")</f>
        <v/>
      </c>
      <c r="S363" s="105" t="str">
        <f>IF($AE363&lt;&gt;"",VLOOKUP($AE363,Afleveradressen!$A$8:$P$57,14,FALSE),"")</f>
        <v/>
      </c>
      <c r="T363" s="103" t="str">
        <f>IF(S363&lt;&gt;"",VLOOKUP($S363,stamgegevens!$B$5:$E$15,3,FALSE),"")</f>
        <v/>
      </c>
      <c r="U363" s="103" t="str">
        <f>IF(T363&lt;&gt;"",VLOOKUP($S363,stamgegevens!$B$5:$E$15,4,FALSE),"")</f>
        <v/>
      </c>
      <c r="V363" s="17"/>
      <c r="W363" s="17"/>
      <c r="X363" s="17" t="str">
        <f>IF(Y363="","",VLOOKUP(Y363,stamgegevens!$C$23:$H$52,6,FALSE))</f>
        <v/>
      </c>
      <c r="Y363" s="104" t="str">
        <f>IF('Taarten koppelen'!$Q20&lt;&gt;"",'Taarten koppelen'!$Q$4,"")</f>
        <v/>
      </c>
      <c r="Z363" s="17" t="str">
        <f>IF('Taarten koppelen'!Q20&lt;&gt;"",'Taarten koppelen'!Q20,"")</f>
        <v/>
      </c>
      <c r="AE363" s="1" t="str">
        <f t="shared" si="11"/>
        <v/>
      </c>
    </row>
    <row r="364" spans="4:31" x14ac:dyDescent="0.2">
      <c r="D364" s="100" t="str">
        <f>IF($AE364&lt;&gt;"",VLOOKUP($AE364,Afleveradressen!$A$8:$P$57,15,FALSE),"")</f>
        <v/>
      </c>
      <c r="E364" s="17"/>
      <c r="F364" s="17" t="str">
        <f>IF(AE364&lt;&gt;"",Bestelformulier!$F$44,"")</f>
        <v/>
      </c>
      <c r="G364" s="104"/>
      <c r="H364" s="100" t="str">
        <f>IF($AE364&lt;&gt;"",VLOOKUP($AE364,Afleveradressen!$A$8:$P$57,4,FALSE),"")</f>
        <v/>
      </c>
      <c r="I364" s="101" t="str">
        <f>IF($AE364&lt;&gt;"",VLOOKUP($AE364,Afleveradressen!$A$8:$P$57,5,FALSE),"")</f>
        <v/>
      </c>
      <c r="J364" s="101" t="str">
        <f>IF($AE364&lt;&gt;"",VLOOKUP($AE364,Afleveradressen!$A$8:$P$57,6,FALSE),"")</f>
        <v/>
      </c>
      <c r="K364" s="102" t="str">
        <f>IF($AE364&lt;&gt;"",VLOOKUP($AE364,Afleveradressen!$A$8:$P$57,7,FALSE),"")</f>
        <v/>
      </c>
      <c r="L364" s="72" t="str">
        <f>IF(AND('Taarten koppelen'!E21&lt;&gt;"",$Y364&lt;&gt;""),'Taarten koppelen'!E21,"")</f>
        <v/>
      </c>
      <c r="M364" s="72" t="str">
        <f>IF(AND('Taarten koppelen'!F21&lt;&gt;"",$Y364&lt;&gt;""),'Taarten koppelen'!F21,"")</f>
        <v/>
      </c>
      <c r="N364" s="72" t="str">
        <f>IF($AE364&lt;&gt;"",VLOOKUP($AE364,Afleveradressen!$A$8:$P$57,11,FALSE),"")</f>
        <v/>
      </c>
      <c r="O364" s="101" t="str">
        <f>IF($AE364&lt;&gt;"",VLOOKUP($AE364,Afleveradressen!$A$8:$P$57,12,FALSE),"")</f>
        <v/>
      </c>
      <c r="P364" s="72" t="str">
        <f>IF(AND('Taarten koppelen'!G21&lt;&gt;"",$Y364&lt;&gt;""),'Taarten koppelen'!G21,"")</f>
        <v/>
      </c>
      <c r="Q364" s="17" t="str">
        <f t="shared" si="10"/>
        <v/>
      </c>
      <c r="R364" s="102" t="str">
        <f>IF($AE364&lt;&gt;"",VLOOKUP($AE364,Afleveradressen!$A$8:$P$57,8,FALSE),"")</f>
        <v/>
      </c>
      <c r="S364" s="105" t="str">
        <f>IF($AE364&lt;&gt;"",VLOOKUP($AE364,Afleveradressen!$A$8:$P$57,14,FALSE),"")</f>
        <v/>
      </c>
      <c r="T364" s="103" t="str">
        <f>IF(S364&lt;&gt;"",VLOOKUP($S364,stamgegevens!$B$5:$E$15,3,FALSE),"")</f>
        <v/>
      </c>
      <c r="U364" s="103" t="str">
        <f>IF(T364&lt;&gt;"",VLOOKUP($S364,stamgegevens!$B$5:$E$15,4,FALSE),"")</f>
        <v/>
      </c>
      <c r="V364" s="17"/>
      <c r="W364" s="17"/>
      <c r="X364" s="17" t="str">
        <f>IF(Y364="","",VLOOKUP(Y364,stamgegevens!$C$23:$H$52,6,FALSE))</f>
        <v/>
      </c>
      <c r="Y364" s="104" t="str">
        <f>IF('Taarten koppelen'!$Q21&lt;&gt;"",'Taarten koppelen'!$Q$4,"")</f>
        <v/>
      </c>
      <c r="Z364" s="17" t="str">
        <f>IF('Taarten koppelen'!Q21&lt;&gt;"",'Taarten koppelen'!Q21,"")</f>
        <v/>
      </c>
      <c r="AE364" s="1" t="str">
        <f t="shared" si="11"/>
        <v/>
      </c>
    </row>
    <row r="365" spans="4:31" x14ac:dyDescent="0.2">
      <c r="D365" s="100" t="str">
        <f>IF($AE365&lt;&gt;"",VLOOKUP($AE365,Afleveradressen!$A$8:$P$57,15,FALSE),"")</f>
        <v/>
      </c>
      <c r="E365" s="17"/>
      <c r="F365" s="17" t="str">
        <f>IF(AE365&lt;&gt;"",Bestelformulier!$F$44,"")</f>
        <v/>
      </c>
      <c r="G365" s="104"/>
      <c r="H365" s="100" t="str">
        <f>IF($AE365&lt;&gt;"",VLOOKUP($AE365,Afleveradressen!$A$8:$P$57,4,FALSE),"")</f>
        <v/>
      </c>
      <c r="I365" s="101" t="str">
        <f>IF($AE365&lt;&gt;"",VLOOKUP($AE365,Afleveradressen!$A$8:$P$57,5,FALSE),"")</f>
        <v/>
      </c>
      <c r="J365" s="101" t="str">
        <f>IF($AE365&lt;&gt;"",VLOOKUP($AE365,Afleveradressen!$A$8:$P$57,6,FALSE),"")</f>
        <v/>
      </c>
      <c r="K365" s="102" t="str">
        <f>IF($AE365&lt;&gt;"",VLOOKUP($AE365,Afleveradressen!$A$8:$P$57,7,FALSE),"")</f>
        <v/>
      </c>
      <c r="L365" s="72" t="str">
        <f>IF(AND('Taarten koppelen'!E22&lt;&gt;"",$Y365&lt;&gt;""),'Taarten koppelen'!E22,"")</f>
        <v/>
      </c>
      <c r="M365" s="72" t="str">
        <f>IF(AND('Taarten koppelen'!F22&lt;&gt;"",$Y365&lt;&gt;""),'Taarten koppelen'!F22,"")</f>
        <v/>
      </c>
      <c r="N365" s="72" t="str">
        <f>IF($AE365&lt;&gt;"",VLOOKUP($AE365,Afleveradressen!$A$8:$P$57,11,FALSE),"")</f>
        <v/>
      </c>
      <c r="O365" s="101" t="str">
        <f>IF($AE365&lt;&gt;"",VLOOKUP($AE365,Afleveradressen!$A$8:$P$57,12,FALSE),"")</f>
        <v/>
      </c>
      <c r="P365" s="72" t="str">
        <f>IF(AND('Taarten koppelen'!G22&lt;&gt;"",$Y365&lt;&gt;""),'Taarten koppelen'!G22,"")</f>
        <v/>
      </c>
      <c r="Q365" s="17" t="str">
        <f t="shared" si="10"/>
        <v/>
      </c>
      <c r="R365" s="102" t="str">
        <f>IF($AE365&lt;&gt;"",VLOOKUP($AE365,Afleveradressen!$A$8:$P$57,8,FALSE),"")</f>
        <v/>
      </c>
      <c r="S365" s="105" t="str">
        <f>IF($AE365&lt;&gt;"",VLOOKUP($AE365,Afleveradressen!$A$8:$P$57,14,FALSE),"")</f>
        <v/>
      </c>
      <c r="T365" s="103" t="str">
        <f>IF(S365&lt;&gt;"",VLOOKUP($S365,stamgegevens!$B$5:$E$15,3,FALSE),"")</f>
        <v/>
      </c>
      <c r="U365" s="103" t="str">
        <f>IF(T365&lt;&gt;"",VLOOKUP($S365,stamgegevens!$B$5:$E$15,4,FALSE),"")</f>
        <v/>
      </c>
      <c r="V365" s="17"/>
      <c r="W365" s="17"/>
      <c r="X365" s="17" t="str">
        <f>IF(Y365="","",VLOOKUP(Y365,stamgegevens!$C$23:$H$52,6,FALSE))</f>
        <v/>
      </c>
      <c r="Y365" s="104" t="str">
        <f>IF('Taarten koppelen'!$Q22&lt;&gt;"",'Taarten koppelen'!$Q$4,"")</f>
        <v/>
      </c>
      <c r="Z365" s="17" t="str">
        <f>IF('Taarten koppelen'!Q22&lt;&gt;"",'Taarten koppelen'!Q22,"")</f>
        <v/>
      </c>
      <c r="AE365" s="1" t="str">
        <f t="shared" si="11"/>
        <v/>
      </c>
    </row>
    <row r="366" spans="4:31" x14ac:dyDescent="0.2">
      <c r="D366" s="100" t="str">
        <f>IF($AE366&lt;&gt;"",VLOOKUP($AE366,Afleveradressen!$A$8:$P$57,15,FALSE),"")</f>
        <v/>
      </c>
      <c r="E366" s="17"/>
      <c r="F366" s="17" t="str">
        <f>IF(AE366&lt;&gt;"",Bestelformulier!$F$44,"")</f>
        <v/>
      </c>
      <c r="G366" s="104"/>
      <c r="H366" s="100" t="str">
        <f>IF($AE366&lt;&gt;"",VLOOKUP($AE366,Afleveradressen!$A$8:$P$57,4,FALSE),"")</f>
        <v/>
      </c>
      <c r="I366" s="101" t="str">
        <f>IF($AE366&lt;&gt;"",VLOOKUP($AE366,Afleveradressen!$A$8:$P$57,5,FALSE),"")</f>
        <v/>
      </c>
      <c r="J366" s="101" t="str">
        <f>IF($AE366&lt;&gt;"",VLOOKUP($AE366,Afleveradressen!$A$8:$P$57,6,FALSE),"")</f>
        <v/>
      </c>
      <c r="K366" s="102" t="str">
        <f>IF($AE366&lt;&gt;"",VLOOKUP($AE366,Afleveradressen!$A$8:$P$57,7,FALSE),"")</f>
        <v/>
      </c>
      <c r="L366" s="72" t="str">
        <f>IF(AND('Taarten koppelen'!E23&lt;&gt;"",$Y366&lt;&gt;""),'Taarten koppelen'!E23,"")</f>
        <v/>
      </c>
      <c r="M366" s="72" t="str">
        <f>IF(AND('Taarten koppelen'!F23&lt;&gt;"",$Y366&lt;&gt;""),'Taarten koppelen'!F23,"")</f>
        <v/>
      </c>
      <c r="N366" s="72" t="str">
        <f>IF($AE366&lt;&gt;"",VLOOKUP($AE366,Afleveradressen!$A$8:$P$57,11,FALSE),"")</f>
        <v/>
      </c>
      <c r="O366" s="101" t="str">
        <f>IF($AE366&lt;&gt;"",VLOOKUP($AE366,Afleveradressen!$A$8:$P$57,12,FALSE),"")</f>
        <v/>
      </c>
      <c r="P366" s="72" t="str">
        <f>IF(AND('Taarten koppelen'!G23&lt;&gt;"",$Y366&lt;&gt;""),'Taarten koppelen'!G23,"")</f>
        <v/>
      </c>
      <c r="Q366" s="17" t="str">
        <f t="shared" si="10"/>
        <v/>
      </c>
      <c r="R366" s="102" t="str">
        <f>IF($AE366&lt;&gt;"",VLOOKUP($AE366,Afleveradressen!$A$8:$P$57,8,FALSE),"")</f>
        <v/>
      </c>
      <c r="S366" s="105" t="str">
        <f>IF($AE366&lt;&gt;"",VLOOKUP($AE366,Afleveradressen!$A$8:$P$57,14,FALSE),"")</f>
        <v/>
      </c>
      <c r="T366" s="103" t="str">
        <f>IF(S366&lt;&gt;"",VLOOKUP($S366,stamgegevens!$B$5:$E$15,3,FALSE),"")</f>
        <v/>
      </c>
      <c r="U366" s="103" t="str">
        <f>IF(T366&lt;&gt;"",VLOOKUP($S366,stamgegevens!$B$5:$E$15,4,FALSE),"")</f>
        <v/>
      </c>
      <c r="V366" s="17"/>
      <c r="W366" s="17"/>
      <c r="X366" s="17" t="str">
        <f>IF(Y366="","",VLOOKUP(Y366,stamgegevens!$C$23:$H$52,6,FALSE))</f>
        <v/>
      </c>
      <c r="Y366" s="104" t="str">
        <f>IF('Taarten koppelen'!$Q23&lt;&gt;"",'Taarten koppelen'!$Q$4,"")</f>
        <v/>
      </c>
      <c r="Z366" s="17" t="str">
        <f>IF('Taarten koppelen'!Q23&lt;&gt;"",'Taarten koppelen'!Q23,"")</f>
        <v/>
      </c>
      <c r="AE366" s="1" t="str">
        <f t="shared" si="11"/>
        <v/>
      </c>
    </row>
    <row r="367" spans="4:31" x14ac:dyDescent="0.2">
      <c r="D367" s="100" t="str">
        <f>IF($AE367&lt;&gt;"",VLOOKUP($AE367,Afleveradressen!$A$8:$P$57,15,FALSE),"")</f>
        <v/>
      </c>
      <c r="E367" s="17"/>
      <c r="F367" s="17" t="str">
        <f>IF(AE367&lt;&gt;"",Bestelformulier!$F$44,"")</f>
        <v/>
      </c>
      <c r="G367" s="104"/>
      <c r="H367" s="100" t="str">
        <f>IF($AE367&lt;&gt;"",VLOOKUP($AE367,Afleveradressen!$A$8:$P$57,4,FALSE),"")</f>
        <v/>
      </c>
      <c r="I367" s="101" t="str">
        <f>IF($AE367&lt;&gt;"",VLOOKUP($AE367,Afleveradressen!$A$8:$P$57,5,FALSE),"")</f>
        <v/>
      </c>
      <c r="J367" s="101" t="str">
        <f>IF($AE367&lt;&gt;"",VLOOKUP($AE367,Afleveradressen!$A$8:$P$57,6,FALSE),"")</f>
        <v/>
      </c>
      <c r="K367" s="102" t="str">
        <f>IF($AE367&lt;&gt;"",VLOOKUP($AE367,Afleveradressen!$A$8:$P$57,7,FALSE),"")</f>
        <v/>
      </c>
      <c r="L367" s="72" t="str">
        <f>IF(AND('Taarten koppelen'!E24&lt;&gt;"",$Y367&lt;&gt;""),'Taarten koppelen'!E24,"")</f>
        <v/>
      </c>
      <c r="M367" s="72" t="str">
        <f>IF(AND('Taarten koppelen'!F24&lt;&gt;"",$Y367&lt;&gt;""),'Taarten koppelen'!F24,"")</f>
        <v/>
      </c>
      <c r="N367" s="72" t="str">
        <f>IF($AE367&lt;&gt;"",VLOOKUP($AE367,Afleveradressen!$A$8:$P$57,11,FALSE),"")</f>
        <v/>
      </c>
      <c r="O367" s="101" t="str">
        <f>IF($AE367&lt;&gt;"",VLOOKUP($AE367,Afleveradressen!$A$8:$P$57,12,FALSE),"")</f>
        <v/>
      </c>
      <c r="P367" s="72" t="str">
        <f>IF(AND('Taarten koppelen'!G24&lt;&gt;"",$Y367&lt;&gt;""),'Taarten koppelen'!G24,"")</f>
        <v/>
      </c>
      <c r="Q367" s="17" t="str">
        <f t="shared" si="10"/>
        <v/>
      </c>
      <c r="R367" s="102" t="str">
        <f>IF($AE367&lt;&gt;"",VLOOKUP($AE367,Afleveradressen!$A$8:$P$57,8,FALSE),"")</f>
        <v/>
      </c>
      <c r="S367" s="105" t="str">
        <f>IF($AE367&lt;&gt;"",VLOOKUP($AE367,Afleveradressen!$A$8:$P$57,14,FALSE),"")</f>
        <v/>
      </c>
      <c r="T367" s="103" t="str">
        <f>IF(S367&lt;&gt;"",VLOOKUP($S367,stamgegevens!$B$5:$E$15,3,FALSE),"")</f>
        <v/>
      </c>
      <c r="U367" s="103" t="str">
        <f>IF(T367&lt;&gt;"",VLOOKUP($S367,stamgegevens!$B$5:$E$15,4,FALSE),"")</f>
        <v/>
      </c>
      <c r="V367" s="17"/>
      <c r="W367" s="17"/>
      <c r="X367" s="17" t="str">
        <f>IF(Y367="","",VLOOKUP(Y367,stamgegevens!$C$23:$H$52,6,FALSE))</f>
        <v/>
      </c>
      <c r="Y367" s="104" t="str">
        <f>IF('Taarten koppelen'!$Q24&lt;&gt;"",'Taarten koppelen'!$Q$4,"")</f>
        <v/>
      </c>
      <c r="Z367" s="17" t="str">
        <f>IF('Taarten koppelen'!Q24&lt;&gt;"",'Taarten koppelen'!Q24,"")</f>
        <v/>
      </c>
      <c r="AE367" s="1" t="str">
        <f t="shared" si="11"/>
        <v/>
      </c>
    </row>
    <row r="368" spans="4:31" x14ac:dyDescent="0.2">
      <c r="D368" s="100" t="str">
        <f>IF($AE368&lt;&gt;"",VLOOKUP($AE368,Afleveradressen!$A$8:$P$57,15,FALSE),"")</f>
        <v/>
      </c>
      <c r="E368" s="17"/>
      <c r="F368" s="17" t="str">
        <f>IF(AE368&lt;&gt;"",Bestelformulier!$F$44,"")</f>
        <v/>
      </c>
      <c r="G368" s="104"/>
      <c r="H368" s="100" t="str">
        <f>IF($AE368&lt;&gt;"",VLOOKUP($AE368,Afleveradressen!$A$8:$P$57,4,FALSE),"")</f>
        <v/>
      </c>
      <c r="I368" s="101" t="str">
        <f>IF($AE368&lt;&gt;"",VLOOKUP($AE368,Afleveradressen!$A$8:$P$57,5,FALSE),"")</f>
        <v/>
      </c>
      <c r="J368" s="101" t="str">
        <f>IF($AE368&lt;&gt;"",VLOOKUP($AE368,Afleveradressen!$A$8:$P$57,6,FALSE),"")</f>
        <v/>
      </c>
      <c r="K368" s="102" t="str">
        <f>IF($AE368&lt;&gt;"",VLOOKUP($AE368,Afleveradressen!$A$8:$P$57,7,FALSE),"")</f>
        <v/>
      </c>
      <c r="L368" s="72" t="str">
        <f>IF(AND('Taarten koppelen'!E25&lt;&gt;"",$Y368&lt;&gt;""),'Taarten koppelen'!E25,"")</f>
        <v/>
      </c>
      <c r="M368" s="72" t="str">
        <f>IF(AND('Taarten koppelen'!F25&lt;&gt;"",$Y368&lt;&gt;""),'Taarten koppelen'!F25,"")</f>
        <v/>
      </c>
      <c r="N368" s="72" t="str">
        <f>IF($AE368&lt;&gt;"",VLOOKUP($AE368,Afleveradressen!$A$8:$P$57,11,FALSE),"")</f>
        <v/>
      </c>
      <c r="O368" s="101" t="str">
        <f>IF($AE368&lt;&gt;"",VLOOKUP($AE368,Afleveradressen!$A$8:$P$57,12,FALSE),"")</f>
        <v/>
      </c>
      <c r="P368" s="72" t="str">
        <f>IF(AND('Taarten koppelen'!G25&lt;&gt;"",$Y368&lt;&gt;""),'Taarten koppelen'!G25,"")</f>
        <v/>
      </c>
      <c r="Q368" s="17" t="str">
        <f t="shared" si="10"/>
        <v/>
      </c>
      <c r="R368" s="102" t="str">
        <f>IF($AE368&lt;&gt;"",VLOOKUP($AE368,Afleveradressen!$A$8:$P$57,8,FALSE),"")</f>
        <v/>
      </c>
      <c r="S368" s="105" t="str">
        <f>IF($AE368&lt;&gt;"",VLOOKUP($AE368,Afleveradressen!$A$8:$P$57,14,FALSE),"")</f>
        <v/>
      </c>
      <c r="T368" s="103" t="str">
        <f>IF(S368&lt;&gt;"",VLOOKUP($S368,stamgegevens!$B$5:$E$15,3,FALSE),"")</f>
        <v/>
      </c>
      <c r="U368" s="103" t="str">
        <f>IF(T368&lt;&gt;"",VLOOKUP($S368,stamgegevens!$B$5:$E$15,4,FALSE),"")</f>
        <v/>
      </c>
      <c r="V368" s="17"/>
      <c r="W368" s="17"/>
      <c r="X368" s="17" t="str">
        <f>IF(Y368="","",VLOOKUP(Y368,stamgegevens!$C$23:$H$52,6,FALSE))</f>
        <v/>
      </c>
      <c r="Y368" s="104" t="str">
        <f>IF('Taarten koppelen'!$Q25&lt;&gt;"",'Taarten koppelen'!$Q$4,"")</f>
        <v/>
      </c>
      <c r="Z368" s="17" t="str">
        <f>IF('Taarten koppelen'!Q25&lt;&gt;"",'Taarten koppelen'!Q25,"")</f>
        <v/>
      </c>
      <c r="AE368" s="1" t="str">
        <f t="shared" si="11"/>
        <v/>
      </c>
    </row>
    <row r="369" spans="4:31" x14ac:dyDescent="0.2">
      <c r="D369" s="100" t="str">
        <f>IF($AE369&lt;&gt;"",VLOOKUP($AE369,Afleveradressen!$A$8:$P$57,15,FALSE),"")</f>
        <v/>
      </c>
      <c r="E369" s="17"/>
      <c r="F369" s="17" t="str">
        <f>IF(AE369&lt;&gt;"",Bestelformulier!$F$44,"")</f>
        <v/>
      </c>
      <c r="G369" s="104"/>
      <c r="H369" s="100" t="str">
        <f>IF($AE369&lt;&gt;"",VLOOKUP($AE369,Afleveradressen!$A$8:$P$57,4,FALSE),"")</f>
        <v/>
      </c>
      <c r="I369" s="101" t="str">
        <f>IF($AE369&lt;&gt;"",VLOOKUP($AE369,Afleveradressen!$A$8:$P$57,5,FALSE),"")</f>
        <v/>
      </c>
      <c r="J369" s="101" t="str">
        <f>IF($AE369&lt;&gt;"",VLOOKUP($AE369,Afleveradressen!$A$8:$P$57,6,FALSE),"")</f>
        <v/>
      </c>
      <c r="K369" s="102" t="str">
        <f>IF($AE369&lt;&gt;"",VLOOKUP($AE369,Afleveradressen!$A$8:$P$57,7,FALSE),"")</f>
        <v/>
      </c>
      <c r="L369" s="72" t="str">
        <f>IF(AND('Taarten koppelen'!E26&lt;&gt;"",$Y369&lt;&gt;""),'Taarten koppelen'!E26,"")</f>
        <v/>
      </c>
      <c r="M369" s="72" t="str">
        <f>IF(AND('Taarten koppelen'!F26&lt;&gt;"",$Y369&lt;&gt;""),'Taarten koppelen'!F26,"")</f>
        <v/>
      </c>
      <c r="N369" s="72" t="str">
        <f>IF($AE369&lt;&gt;"",VLOOKUP($AE369,Afleveradressen!$A$8:$P$57,11,FALSE),"")</f>
        <v/>
      </c>
      <c r="O369" s="101" t="str">
        <f>IF($AE369&lt;&gt;"",VLOOKUP($AE369,Afleveradressen!$A$8:$P$57,12,FALSE),"")</f>
        <v/>
      </c>
      <c r="P369" s="72" t="str">
        <f>IF(AND('Taarten koppelen'!G26&lt;&gt;"",$Y369&lt;&gt;""),'Taarten koppelen'!G26,"")</f>
        <v/>
      </c>
      <c r="Q369" s="17" t="str">
        <f t="shared" si="10"/>
        <v/>
      </c>
      <c r="R369" s="102" t="str">
        <f>IF($AE369&lt;&gt;"",VLOOKUP($AE369,Afleveradressen!$A$8:$P$57,8,FALSE),"")</f>
        <v/>
      </c>
      <c r="S369" s="105" t="str">
        <f>IF($AE369&lt;&gt;"",VLOOKUP($AE369,Afleveradressen!$A$8:$P$57,14,FALSE),"")</f>
        <v/>
      </c>
      <c r="T369" s="103" t="str">
        <f>IF(S369&lt;&gt;"",VLOOKUP($S369,stamgegevens!$B$5:$E$15,3,FALSE),"")</f>
        <v/>
      </c>
      <c r="U369" s="103" t="str">
        <f>IF(T369&lt;&gt;"",VLOOKUP($S369,stamgegevens!$B$5:$E$15,4,FALSE),"")</f>
        <v/>
      </c>
      <c r="V369" s="17"/>
      <c r="W369" s="17"/>
      <c r="X369" s="17" t="str">
        <f>IF(Y369="","",VLOOKUP(Y369,stamgegevens!$C$23:$H$52,6,FALSE))</f>
        <v/>
      </c>
      <c r="Y369" s="104" t="str">
        <f>IF('Taarten koppelen'!$Q26&lt;&gt;"",'Taarten koppelen'!$Q$4,"")</f>
        <v/>
      </c>
      <c r="Z369" s="17" t="str">
        <f>IF('Taarten koppelen'!Q26&lt;&gt;"",'Taarten koppelen'!Q26,"")</f>
        <v/>
      </c>
      <c r="AE369" s="1" t="str">
        <f t="shared" si="11"/>
        <v/>
      </c>
    </row>
    <row r="370" spans="4:31" x14ac:dyDescent="0.2">
      <c r="D370" s="100" t="str">
        <f>IF($AE370&lt;&gt;"",VLOOKUP($AE370,Afleveradressen!$A$8:$P$57,15,FALSE),"")</f>
        <v/>
      </c>
      <c r="E370" s="17"/>
      <c r="F370" s="17" t="str">
        <f>IF(AE370&lt;&gt;"",Bestelformulier!$F$44,"")</f>
        <v/>
      </c>
      <c r="G370" s="104"/>
      <c r="H370" s="100" t="str">
        <f>IF($AE370&lt;&gt;"",VLOOKUP($AE370,Afleveradressen!$A$8:$P$57,4,FALSE),"")</f>
        <v/>
      </c>
      <c r="I370" s="101" t="str">
        <f>IF($AE370&lt;&gt;"",VLOOKUP($AE370,Afleveradressen!$A$8:$P$57,5,FALSE),"")</f>
        <v/>
      </c>
      <c r="J370" s="101" t="str">
        <f>IF($AE370&lt;&gt;"",VLOOKUP($AE370,Afleveradressen!$A$8:$P$57,6,FALSE),"")</f>
        <v/>
      </c>
      <c r="K370" s="102" t="str">
        <f>IF($AE370&lt;&gt;"",VLOOKUP($AE370,Afleveradressen!$A$8:$P$57,7,FALSE),"")</f>
        <v/>
      </c>
      <c r="L370" s="72" t="str">
        <f>IF(AND('Taarten koppelen'!E27&lt;&gt;"",$Y370&lt;&gt;""),'Taarten koppelen'!E27,"")</f>
        <v/>
      </c>
      <c r="M370" s="72" t="str">
        <f>IF(AND('Taarten koppelen'!F27&lt;&gt;"",$Y370&lt;&gt;""),'Taarten koppelen'!F27,"")</f>
        <v/>
      </c>
      <c r="N370" s="72" t="str">
        <f>IF($AE370&lt;&gt;"",VLOOKUP($AE370,Afleveradressen!$A$8:$P$57,11,FALSE),"")</f>
        <v/>
      </c>
      <c r="O370" s="101" t="str">
        <f>IF($AE370&lt;&gt;"",VLOOKUP($AE370,Afleveradressen!$A$8:$P$57,12,FALSE),"")</f>
        <v/>
      </c>
      <c r="P370" s="72" t="str">
        <f>IF(AND('Taarten koppelen'!G27&lt;&gt;"",$Y370&lt;&gt;""),'Taarten koppelen'!G27,"")</f>
        <v/>
      </c>
      <c r="Q370" s="17" t="str">
        <f t="shared" si="10"/>
        <v/>
      </c>
      <c r="R370" s="102" t="str">
        <f>IF($AE370&lt;&gt;"",VLOOKUP($AE370,Afleveradressen!$A$8:$P$57,8,FALSE),"")</f>
        <v/>
      </c>
      <c r="S370" s="105" t="str">
        <f>IF($AE370&lt;&gt;"",VLOOKUP($AE370,Afleveradressen!$A$8:$P$57,14,FALSE),"")</f>
        <v/>
      </c>
      <c r="T370" s="103" t="str">
        <f>IF(S370&lt;&gt;"",VLOOKUP($S370,stamgegevens!$B$5:$E$15,3,FALSE),"")</f>
        <v/>
      </c>
      <c r="U370" s="103" t="str">
        <f>IF(T370&lt;&gt;"",VLOOKUP($S370,stamgegevens!$B$5:$E$15,4,FALSE),"")</f>
        <v/>
      </c>
      <c r="V370" s="17"/>
      <c r="W370" s="17"/>
      <c r="X370" s="17" t="str">
        <f>IF(Y370="","",VLOOKUP(Y370,stamgegevens!$C$23:$H$52,6,FALSE))</f>
        <v/>
      </c>
      <c r="Y370" s="104" t="str">
        <f>IF('Taarten koppelen'!$Q27&lt;&gt;"",'Taarten koppelen'!$Q$4,"")</f>
        <v/>
      </c>
      <c r="Z370" s="17" t="str">
        <f>IF('Taarten koppelen'!Q27&lt;&gt;"",'Taarten koppelen'!Q27,"")</f>
        <v/>
      </c>
      <c r="AE370" s="1" t="str">
        <f t="shared" si="11"/>
        <v/>
      </c>
    </row>
    <row r="371" spans="4:31" x14ac:dyDescent="0.2">
      <c r="D371" s="100" t="str">
        <f>IF($AE371&lt;&gt;"",VLOOKUP($AE371,Afleveradressen!$A$8:$P$57,15,FALSE),"")</f>
        <v/>
      </c>
      <c r="E371" s="17"/>
      <c r="F371" s="17" t="str">
        <f>IF(AE371&lt;&gt;"",Bestelformulier!$F$44,"")</f>
        <v/>
      </c>
      <c r="G371" s="104"/>
      <c r="H371" s="100" t="str">
        <f>IF($AE371&lt;&gt;"",VLOOKUP($AE371,Afleveradressen!$A$8:$P$57,4,FALSE),"")</f>
        <v/>
      </c>
      <c r="I371" s="101" t="str">
        <f>IF($AE371&lt;&gt;"",VLOOKUP($AE371,Afleveradressen!$A$8:$P$57,5,FALSE),"")</f>
        <v/>
      </c>
      <c r="J371" s="101" t="str">
        <f>IF($AE371&lt;&gt;"",VLOOKUP($AE371,Afleveradressen!$A$8:$P$57,6,FALSE),"")</f>
        <v/>
      </c>
      <c r="K371" s="102" t="str">
        <f>IF($AE371&lt;&gt;"",VLOOKUP($AE371,Afleveradressen!$A$8:$P$57,7,FALSE),"")</f>
        <v/>
      </c>
      <c r="L371" s="72" t="str">
        <f>IF(AND('Taarten koppelen'!E28&lt;&gt;"",$Y371&lt;&gt;""),'Taarten koppelen'!E28,"")</f>
        <v/>
      </c>
      <c r="M371" s="72" t="str">
        <f>IF(AND('Taarten koppelen'!F28&lt;&gt;"",$Y371&lt;&gt;""),'Taarten koppelen'!F28,"")</f>
        <v/>
      </c>
      <c r="N371" s="72" t="str">
        <f>IF($AE371&lt;&gt;"",VLOOKUP($AE371,Afleveradressen!$A$8:$P$57,11,FALSE),"")</f>
        <v/>
      </c>
      <c r="O371" s="101" t="str">
        <f>IF($AE371&lt;&gt;"",VLOOKUP($AE371,Afleveradressen!$A$8:$P$57,12,FALSE),"")</f>
        <v/>
      </c>
      <c r="P371" s="72" t="str">
        <f>IF(AND('Taarten koppelen'!G28&lt;&gt;"",$Y371&lt;&gt;""),'Taarten koppelen'!G28,"")</f>
        <v/>
      </c>
      <c r="Q371" s="17" t="str">
        <f t="shared" si="10"/>
        <v/>
      </c>
      <c r="R371" s="102" t="str">
        <f>IF($AE371&lt;&gt;"",VLOOKUP($AE371,Afleveradressen!$A$8:$P$57,8,FALSE),"")</f>
        <v/>
      </c>
      <c r="S371" s="105" t="str">
        <f>IF($AE371&lt;&gt;"",VLOOKUP($AE371,Afleveradressen!$A$8:$P$57,14,FALSE),"")</f>
        <v/>
      </c>
      <c r="T371" s="103" t="str">
        <f>IF(S371&lt;&gt;"",VLOOKUP($S371,stamgegevens!$B$5:$E$15,3,FALSE),"")</f>
        <v/>
      </c>
      <c r="U371" s="103" t="str">
        <f>IF(T371&lt;&gt;"",VLOOKUP($S371,stamgegevens!$B$5:$E$15,4,FALSE),"")</f>
        <v/>
      </c>
      <c r="V371" s="17"/>
      <c r="W371" s="17"/>
      <c r="X371" s="17" t="str">
        <f>IF(Y371="","",VLOOKUP(Y371,stamgegevens!$C$23:$H$52,6,FALSE))</f>
        <v/>
      </c>
      <c r="Y371" s="104" t="str">
        <f>IF('Taarten koppelen'!$Q28&lt;&gt;"",'Taarten koppelen'!$Q$4,"")</f>
        <v/>
      </c>
      <c r="Z371" s="17" t="str">
        <f>IF('Taarten koppelen'!Q28&lt;&gt;"",'Taarten koppelen'!Q28,"")</f>
        <v/>
      </c>
      <c r="AE371" s="1" t="str">
        <f t="shared" si="11"/>
        <v/>
      </c>
    </row>
    <row r="372" spans="4:31" x14ac:dyDescent="0.2">
      <c r="D372" s="100" t="str">
        <f>IF($AE372&lt;&gt;"",VLOOKUP($AE372,Afleveradressen!$A$8:$P$57,15,FALSE),"")</f>
        <v/>
      </c>
      <c r="E372" s="17"/>
      <c r="F372" s="17" t="str">
        <f>IF(AE372&lt;&gt;"",Bestelformulier!$F$44,"")</f>
        <v/>
      </c>
      <c r="G372" s="104"/>
      <c r="H372" s="100" t="str">
        <f>IF($AE372&lt;&gt;"",VLOOKUP($AE372,Afleveradressen!$A$8:$P$57,4,FALSE),"")</f>
        <v/>
      </c>
      <c r="I372" s="101" t="str">
        <f>IF($AE372&lt;&gt;"",VLOOKUP($AE372,Afleveradressen!$A$8:$P$57,5,FALSE),"")</f>
        <v/>
      </c>
      <c r="J372" s="101" t="str">
        <f>IF($AE372&lt;&gt;"",VLOOKUP($AE372,Afleveradressen!$A$8:$P$57,6,FALSE),"")</f>
        <v/>
      </c>
      <c r="K372" s="102" t="str">
        <f>IF($AE372&lt;&gt;"",VLOOKUP($AE372,Afleveradressen!$A$8:$P$57,7,FALSE),"")</f>
        <v/>
      </c>
      <c r="L372" s="72" t="str">
        <f>IF(AND('Taarten koppelen'!E29&lt;&gt;"",$Y372&lt;&gt;""),'Taarten koppelen'!E29,"")</f>
        <v/>
      </c>
      <c r="M372" s="72" t="str">
        <f>IF(AND('Taarten koppelen'!F29&lt;&gt;"",$Y372&lt;&gt;""),'Taarten koppelen'!F29,"")</f>
        <v/>
      </c>
      <c r="N372" s="72" t="str">
        <f>IF($AE372&lt;&gt;"",VLOOKUP($AE372,Afleveradressen!$A$8:$P$57,11,FALSE),"")</f>
        <v/>
      </c>
      <c r="O372" s="101" t="str">
        <f>IF($AE372&lt;&gt;"",VLOOKUP($AE372,Afleveradressen!$A$8:$P$57,12,FALSE),"")</f>
        <v/>
      </c>
      <c r="P372" s="72" t="str">
        <f>IF(AND('Taarten koppelen'!G29&lt;&gt;"",$Y372&lt;&gt;""),'Taarten koppelen'!G29,"")</f>
        <v/>
      </c>
      <c r="Q372" s="17" t="str">
        <f t="shared" si="10"/>
        <v/>
      </c>
      <c r="R372" s="102" t="str">
        <f>IF($AE372&lt;&gt;"",VLOOKUP($AE372,Afleveradressen!$A$8:$P$57,8,FALSE),"")</f>
        <v/>
      </c>
      <c r="S372" s="105" t="str">
        <f>IF($AE372&lt;&gt;"",VLOOKUP($AE372,Afleveradressen!$A$8:$P$57,14,FALSE),"")</f>
        <v/>
      </c>
      <c r="T372" s="103" t="str">
        <f>IF(S372&lt;&gt;"",VLOOKUP($S372,stamgegevens!$B$5:$E$15,3,FALSE),"")</f>
        <v/>
      </c>
      <c r="U372" s="103" t="str">
        <f>IF(T372&lt;&gt;"",VLOOKUP($S372,stamgegevens!$B$5:$E$15,4,FALSE),"")</f>
        <v/>
      </c>
      <c r="V372" s="17"/>
      <c r="W372" s="17"/>
      <c r="X372" s="17" t="str">
        <f>IF(Y372="","",VLOOKUP(Y372,stamgegevens!$C$23:$H$52,6,FALSE))</f>
        <v/>
      </c>
      <c r="Y372" s="104" t="str">
        <f>IF('Taarten koppelen'!$Q29&lt;&gt;"",'Taarten koppelen'!$Q$4,"")</f>
        <v/>
      </c>
      <c r="Z372" s="17" t="str">
        <f>IF('Taarten koppelen'!Q29&lt;&gt;"",'Taarten koppelen'!Q29,"")</f>
        <v/>
      </c>
      <c r="AE372" s="1" t="str">
        <f t="shared" si="11"/>
        <v/>
      </c>
    </row>
    <row r="373" spans="4:31" x14ac:dyDescent="0.2">
      <c r="D373" s="100" t="str">
        <f>IF($AE373&lt;&gt;"",VLOOKUP($AE373,Afleveradressen!$A$8:$P$57,15,FALSE),"")</f>
        <v/>
      </c>
      <c r="E373" s="17"/>
      <c r="F373" s="17" t="str">
        <f>IF(AE373&lt;&gt;"",Bestelformulier!$F$44,"")</f>
        <v/>
      </c>
      <c r="G373" s="104"/>
      <c r="H373" s="100" t="str">
        <f>IF($AE373&lt;&gt;"",VLOOKUP($AE373,Afleveradressen!$A$8:$P$57,4,FALSE),"")</f>
        <v/>
      </c>
      <c r="I373" s="101" t="str">
        <f>IF($AE373&lt;&gt;"",VLOOKUP($AE373,Afleveradressen!$A$8:$P$57,5,FALSE),"")</f>
        <v/>
      </c>
      <c r="J373" s="101" t="str">
        <f>IF($AE373&lt;&gt;"",VLOOKUP($AE373,Afleveradressen!$A$8:$P$57,6,FALSE),"")</f>
        <v/>
      </c>
      <c r="K373" s="102" t="str">
        <f>IF($AE373&lt;&gt;"",VLOOKUP($AE373,Afleveradressen!$A$8:$P$57,7,FALSE),"")</f>
        <v/>
      </c>
      <c r="L373" s="72" t="str">
        <f>IF(AND('Taarten koppelen'!E30&lt;&gt;"",$Y373&lt;&gt;""),'Taarten koppelen'!E30,"")</f>
        <v/>
      </c>
      <c r="M373" s="72" t="str">
        <f>IF(AND('Taarten koppelen'!F30&lt;&gt;"",$Y373&lt;&gt;""),'Taarten koppelen'!F30,"")</f>
        <v/>
      </c>
      <c r="N373" s="72" t="str">
        <f>IF($AE373&lt;&gt;"",VLOOKUP($AE373,Afleveradressen!$A$8:$P$57,11,FALSE),"")</f>
        <v/>
      </c>
      <c r="O373" s="101" t="str">
        <f>IF($AE373&lt;&gt;"",VLOOKUP($AE373,Afleveradressen!$A$8:$P$57,12,FALSE),"")</f>
        <v/>
      </c>
      <c r="P373" s="72" t="str">
        <f>IF(AND('Taarten koppelen'!G30&lt;&gt;"",$Y373&lt;&gt;""),'Taarten koppelen'!G30,"")</f>
        <v/>
      </c>
      <c r="Q373" s="17" t="str">
        <f t="shared" si="10"/>
        <v/>
      </c>
      <c r="R373" s="102" t="str">
        <f>IF($AE373&lt;&gt;"",VLOOKUP($AE373,Afleveradressen!$A$8:$P$57,8,FALSE),"")</f>
        <v/>
      </c>
      <c r="S373" s="105" t="str">
        <f>IF($AE373&lt;&gt;"",VLOOKUP($AE373,Afleveradressen!$A$8:$P$57,14,FALSE),"")</f>
        <v/>
      </c>
      <c r="T373" s="103" t="str">
        <f>IF(S373&lt;&gt;"",VLOOKUP($S373,stamgegevens!$B$5:$E$15,3,FALSE),"")</f>
        <v/>
      </c>
      <c r="U373" s="103" t="str">
        <f>IF(T373&lt;&gt;"",VLOOKUP($S373,stamgegevens!$B$5:$E$15,4,FALSE),"")</f>
        <v/>
      </c>
      <c r="V373" s="17"/>
      <c r="W373" s="17"/>
      <c r="X373" s="17" t="str">
        <f>IF(Y373="","",VLOOKUP(Y373,stamgegevens!$C$23:$H$52,6,FALSE))</f>
        <v/>
      </c>
      <c r="Y373" s="104" t="str">
        <f>IF('Taarten koppelen'!$Q30&lt;&gt;"",'Taarten koppelen'!$Q$4,"")</f>
        <v/>
      </c>
      <c r="Z373" s="17" t="str">
        <f>IF('Taarten koppelen'!Q30&lt;&gt;"",'Taarten koppelen'!Q30,"")</f>
        <v/>
      </c>
      <c r="AE373" s="1" t="str">
        <f t="shared" si="11"/>
        <v/>
      </c>
    </row>
    <row r="374" spans="4:31" x14ac:dyDescent="0.2">
      <c r="D374" s="100" t="str">
        <f>IF($AE374&lt;&gt;"",VLOOKUP($AE374,Afleveradressen!$A$8:$P$57,15,FALSE),"")</f>
        <v/>
      </c>
      <c r="E374" s="17"/>
      <c r="F374" s="17" t="str">
        <f>IF(AE374&lt;&gt;"",Bestelformulier!$F$44,"")</f>
        <v/>
      </c>
      <c r="G374" s="104"/>
      <c r="H374" s="100" t="str">
        <f>IF($AE374&lt;&gt;"",VLOOKUP($AE374,Afleveradressen!$A$8:$P$57,4,FALSE),"")</f>
        <v/>
      </c>
      <c r="I374" s="101" t="str">
        <f>IF($AE374&lt;&gt;"",VLOOKUP($AE374,Afleveradressen!$A$8:$P$57,5,FALSE),"")</f>
        <v/>
      </c>
      <c r="J374" s="101" t="str">
        <f>IF($AE374&lt;&gt;"",VLOOKUP($AE374,Afleveradressen!$A$8:$P$57,6,FALSE),"")</f>
        <v/>
      </c>
      <c r="K374" s="102" t="str">
        <f>IF($AE374&lt;&gt;"",VLOOKUP($AE374,Afleveradressen!$A$8:$P$57,7,FALSE),"")</f>
        <v/>
      </c>
      <c r="L374" s="72" t="str">
        <f>IF(AND('Taarten koppelen'!E31&lt;&gt;"",$Y374&lt;&gt;""),'Taarten koppelen'!E31,"")</f>
        <v/>
      </c>
      <c r="M374" s="72" t="str">
        <f>IF(AND('Taarten koppelen'!F31&lt;&gt;"",$Y374&lt;&gt;""),'Taarten koppelen'!F31,"")</f>
        <v/>
      </c>
      <c r="N374" s="72" t="str">
        <f>IF($AE374&lt;&gt;"",VLOOKUP($AE374,Afleveradressen!$A$8:$P$57,11,FALSE),"")</f>
        <v/>
      </c>
      <c r="O374" s="101" t="str">
        <f>IF($AE374&lt;&gt;"",VLOOKUP($AE374,Afleveradressen!$A$8:$P$57,12,FALSE),"")</f>
        <v/>
      </c>
      <c r="P374" s="72" t="str">
        <f>IF(AND('Taarten koppelen'!G31&lt;&gt;"",$Y374&lt;&gt;""),'Taarten koppelen'!G31,"")</f>
        <v/>
      </c>
      <c r="Q374" s="17" t="str">
        <f t="shared" si="10"/>
        <v/>
      </c>
      <c r="R374" s="102" t="str">
        <f>IF($AE374&lt;&gt;"",VLOOKUP($AE374,Afleveradressen!$A$8:$P$57,8,FALSE),"")</f>
        <v/>
      </c>
      <c r="S374" s="105" t="str">
        <f>IF($AE374&lt;&gt;"",VLOOKUP($AE374,Afleveradressen!$A$8:$P$57,14,FALSE),"")</f>
        <v/>
      </c>
      <c r="T374" s="103" t="str">
        <f>IF(S374&lt;&gt;"",VLOOKUP($S374,stamgegevens!$B$5:$E$15,3,FALSE),"")</f>
        <v/>
      </c>
      <c r="U374" s="103" t="str">
        <f>IF(T374&lt;&gt;"",VLOOKUP($S374,stamgegevens!$B$5:$E$15,4,FALSE),"")</f>
        <v/>
      </c>
      <c r="V374" s="17"/>
      <c r="W374" s="17"/>
      <c r="X374" s="17" t="str">
        <f>IF(Y374="","",VLOOKUP(Y374,stamgegevens!$C$23:$H$52,6,FALSE))</f>
        <v/>
      </c>
      <c r="Y374" s="104" t="str">
        <f>IF('Taarten koppelen'!$Q31&lt;&gt;"",'Taarten koppelen'!$Q$4,"")</f>
        <v/>
      </c>
      <c r="Z374" s="17" t="str">
        <f>IF('Taarten koppelen'!Q31&lt;&gt;"",'Taarten koppelen'!Q31,"")</f>
        <v/>
      </c>
      <c r="AE374" s="1" t="str">
        <f t="shared" si="11"/>
        <v/>
      </c>
    </row>
    <row r="375" spans="4:31" x14ac:dyDescent="0.2">
      <c r="D375" s="100" t="str">
        <f>IF($AE375&lt;&gt;"",VLOOKUP($AE375,Afleveradressen!$A$8:$P$57,15,FALSE),"")</f>
        <v/>
      </c>
      <c r="E375" s="17"/>
      <c r="F375" s="17" t="str">
        <f>IF(AE375&lt;&gt;"",Bestelformulier!$F$44,"")</f>
        <v/>
      </c>
      <c r="G375" s="104"/>
      <c r="H375" s="100" t="str">
        <f>IF($AE375&lt;&gt;"",VLOOKUP($AE375,Afleveradressen!$A$8:$P$57,4,FALSE),"")</f>
        <v/>
      </c>
      <c r="I375" s="101" t="str">
        <f>IF($AE375&lt;&gt;"",VLOOKUP($AE375,Afleveradressen!$A$8:$P$57,5,FALSE),"")</f>
        <v/>
      </c>
      <c r="J375" s="101" t="str">
        <f>IF($AE375&lt;&gt;"",VLOOKUP($AE375,Afleveradressen!$A$8:$P$57,6,FALSE),"")</f>
        <v/>
      </c>
      <c r="K375" s="102" t="str">
        <f>IF($AE375&lt;&gt;"",VLOOKUP($AE375,Afleveradressen!$A$8:$P$57,7,FALSE),"")</f>
        <v/>
      </c>
      <c r="L375" s="72" t="str">
        <f>IF(AND('Taarten koppelen'!E32&lt;&gt;"",$Y375&lt;&gt;""),'Taarten koppelen'!E32,"")</f>
        <v/>
      </c>
      <c r="M375" s="72" t="str">
        <f>IF(AND('Taarten koppelen'!F32&lt;&gt;"",$Y375&lt;&gt;""),'Taarten koppelen'!F32,"")</f>
        <v/>
      </c>
      <c r="N375" s="72" t="str">
        <f>IF($AE375&lt;&gt;"",VLOOKUP($AE375,Afleveradressen!$A$8:$P$57,11,FALSE),"")</f>
        <v/>
      </c>
      <c r="O375" s="101" t="str">
        <f>IF($AE375&lt;&gt;"",VLOOKUP($AE375,Afleveradressen!$A$8:$P$57,12,FALSE),"")</f>
        <v/>
      </c>
      <c r="P375" s="72" t="str">
        <f>IF(AND('Taarten koppelen'!G32&lt;&gt;"",$Y375&lt;&gt;""),'Taarten koppelen'!G32,"")</f>
        <v/>
      </c>
      <c r="Q375" s="17" t="str">
        <f t="shared" si="10"/>
        <v/>
      </c>
      <c r="R375" s="102" t="str">
        <f>IF($AE375&lt;&gt;"",VLOOKUP($AE375,Afleveradressen!$A$8:$P$57,8,FALSE),"")</f>
        <v/>
      </c>
      <c r="S375" s="105" t="str">
        <f>IF($AE375&lt;&gt;"",VLOOKUP($AE375,Afleveradressen!$A$8:$P$57,14,FALSE),"")</f>
        <v/>
      </c>
      <c r="T375" s="103" t="str">
        <f>IF(S375&lt;&gt;"",VLOOKUP($S375,stamgegevens!$B$5:$E$15,3,FALSE),"")</f>
        <v/>
      </c>
      <c r="U375" s="103" t="str">
        <f>IF(T375&lt;&gt;"",VLOOKUP($S375,stamgegevens!$B$5:$E$15,4,FALSE),"")</f>
        <v/>
      </c>
      <c r="V375" s="17"/>
      <c r="W375" s="17"/>
      <c r="X375" s="17" t="str">
        <f>IF(Y375="","",VLOOKUP(Y375,stamgegevens!$C$23:$H$52,6,FALSE))</f>
        <v/>
      </c>
      <c r="Y375" s="104" t="str">
        <f>IF('Taarten koppelen'!$Q32&lt;&gt;"",'Taarten koppelen'!$Q$4,"")</f>
        <v/>
      </c>
      <c r="Z375" s="17" t="str">
        <f>IF('Taarten koppelen'!Q32&lt;&gt;"",'Taarten koppelen'!Q32,"")</f>
        <v/>
      </c>
      <c r="AE375" s="1" t="str">
        <f t="shared" si="11"/>
        <v/>
      </c>
    </row>
    <row r="376" spans="4:31" x14ac:dyDescent="0.2">
      <c r="D376" s="100" t="str">
        <f>IF($AE376&lt;&gt;"",VLOOKUP($AE376,Afleveradressen!$A$8:$P$57,15,FALSE),"")</f>
        <v/>
      </c>
      <c r="E376" s="17"/>
      <c r="F376" s="17" t="str">
        <f>IF(AE376&lt;&gt;"",Bestelformulier!$F$44,"")</f>
        <v/>
      </c>
      <c r="G376" s="104"/>
      <c r="H376" s="100" t="str">
        <f>IF($AE376&lt;&gt;"",VLOOKUP($AE376,Afleveradressen!$A$8:$P$57,4,FALSE),"")</f>
        <v/>
      </c>
      <c r="I376" s="101" t="str">
        <f>IF($AE376&lt;&gt;"",VLOOKUP($AE376,Afleveradressen!$A$8:$P$57,5,FALSE),"")</f>
        <v/>
      </c>
      <c r="J376" s="101" t="str">
        <f>IF($AE376&lt;&gt;"",VLOOKUP($AE376,Afleveradressen!$A$8:$P$57,6,FALSE),"")</f>
        <v/>
      </c>
      <c r="K376" s="102" t="str">
        <f>IF($AE376&lt;&gt;"",VLOOKUP($AE376,Afleveradressen!$A$8:$P$57,7,FALSE),"")</f>
        <v/>
      </c>
      <c r="L376" s="72" t="str">
        <f>IF(AND('Taarten koppelen'!E33&lt;&gt;"",$Y376&lt;&gt;""),'Taarten koppelen'!E33,"")</f>
        <v/>
      </c>
      <c r="M376" s="72" t="str">
        <f>IF(AND('Taarten koppelen'!F33&lt;&gt;"",$Y376&lt;&gt;""),'Taarten koppelen'!F33,"")</f>
        <v/>
      </c>
      <c r="N376" s="72" t="str">
        <f>IF($AE376&lt;&gt;"",VLOOKUP($AE376,Afleveradressen!$A$8:$P$57,11,FALSE),"")</f>
        <v/>
      </c>
      <c r="O376" s="101" t="str">
        <f>IF($AE376&lt;&gt;"",VLOOKUP($AE376,Afleveradressen!$A$8:$P$57,12,FALSE),"")</f>
        <v/>
      </c>
      <c r="P376" s="72" t="str">
        <f>IF(AND('Taarten koppelen'!G33&lt;&gt;"",$Y376&lt;&gt;""),'Taarten koppelen'!G33,"")</f>
        <v/>
      </c>
      <c r="Q376" s="17" t="str">
        <f t="shared" si="10"/>
        <v/>
      </c>
      <c r="R376" s="102" t="str">
        <f>IF($AE376&lt;&gt;"",VLOOKUP($AE376,Afleveradressen!$A$8:$P$57,8,FALSE),"")</f>
        <v/>
      </c>
      <c r="S376" s="105" t="str">
        <f>IF($AE376&lt;&gt;"",VLOOKUP($AE376,Afleveradressen!$A$8:$P$57,14,FALSE),"")</f>
        <v/>
      </c>
      <c r="T376" s="103" t="str">
        <f>IF(S376&lt;&gt;"",VLOOKUP($S376,stamgegevens!$B$5:$E$15,3,FALSE),"")</f>
        <v/>
      </c>
      <c r="U376" s="103" t="str">
        <f>IF(T376&lt;&gt;"",VLOOKUP($S376,stamgegevens!$B$5:$E$15,4,FALSE),"")</f>
        <v/>
      </c>
      <c r="V376" s="17"/>
      <c r="W376" s="17"/>
      <c r="X376" s="17" t="str">
        <f>IF(Y376="","",VLOOKUP(Y376,stamgegevens!$C$23:$H$52,6,FALSE))</f>
        <v/>
      </c>
      <c r="Y376" s="104" t="str">
        <f>IF('Taarten koppelen'!$Q33&lt;&gt;"",'Taarten koppelen'!$Q$4,"")</f>
        <v/>
      </c>
      <c r="Z376" s="17" t="str">
        <f>IF('Taarten koppelen'!Q33&lt;&gt;"",'Taarten koppelen'!Q33,"")</f>
        <v/>
      </c>
      <c r="AE376" s="1" t="str">
        <f t="shared" si="11"/>
        <v/>
      </c>
    </row>
    <row r="377" spans="4:31" x14ac:dyDescent="0.2">
      <c r="D377" s="100" t="str">
        <f>IF($AE377&lt;&gt;"",VLOOKUP($AE377,Afleveradressen!$A$8:$P$57,15,FALSE),"")</f>
        <v/>
      </c>
      <c r="E377" s="17"/>
      <c r="F377" s="17" t="str">
        <f>IF(AE377&lt;&gt;"",Bestelformulier!$F$44,"")</f>
        <v/>
      </c>
      <c r="G377" s="104"/>
      <c r="H377" s="100" t="str">
        <f>IF($AE377&lt;&gt;"",VLOOKUP($AE377,Afleveradressen!$A$8:$P$57,4,FALSE),"")</f>
        <v/>
      </c>
      <c r="I377" s="101" t="str">
        <f>IF($AE377&lt;&gt;"",VLOOKUP($AE377,Afleveradressen!$A$8:$P$57,5,FALSE),"")</f>
        <v/>
      </c>
      <c r="J377" s="101" t="str">
        <f>IF($AE377&lt;&gt;"",VLOOKUP($AE377,Afleveradressen!$A$8:$P$57,6,FALSE),"")</f>
        <v/>
      </c>
      <c r="K377" s="102" t="str">
        <f>IF($AE377&lt;&gt;"",VLOOKUP($AE377,Afleveradressen!$A$8:$P$57,7,FALSE),"")</f>
        <v/>
      </c>
      <c r="L377" s="72" t="str">
        <f>IF(AND('Taarten koppelen'!E34&lt;&gt;"",$Y377&lt;&gt;""),'Taarten koppelen'!E34,"")</f>
        <v/>
      </c>
      <c r="M377" s="72" t="str">
        <f>IF(AND('Taarten koppelen'!F34&lt;&gt;"",$Y377&lt;&gt;""),'Taarten koppelen'!F34,"")</f>
        <v/>
      </c>
      <c r="N377" s="72" t="str">
        <f>IF($AE377&lt;&gt;"",VLOOKUP($AE377,Afleveradressen!$A$8:$P$57,11,FALSE),"")</f>
        <v/>
      </c>
      <c r="O377" s="101" t="str">
        <f>IF($AE377&lt;&gt;"",VLOOKUP($AE377,Afleveradressen!$A$8:$P$57,12,FALSE),"")</f>
        <v/>
      </c>
      <c r="P377" s="72" t="str">
        <f>IF(AND('Taarten koppelen'!G34&lt;&gt;"",$Y377&lt;&gt;""),'Taarten koppelen'!G34,"")</f>
        <v/>
      </c>
      <c r="Q377" s="17" t="str">
        <f t="shared" si="10"/>
        <v/>
      </c>
      <c r="R377" s="102" t="str">
        <f>IF($AE377&lt;&gt;"",VLOOKUP($AE377,Afleveradressen!$A$8:$P$57,8,FALSE),"")</f>
        <v/>
      </c>
      <c r="S377" s="105" t="str">
        <f>IF($AE377&lt;&gt;"",VLOOKUP($AE377,Afleveradressen!$A$8:$P$57,14,FALSE),"")</f>
        <v/>
      </c>
      <c r="T377" s="103" t="str">
        <f>IF(S377&lt;&gt;"",VLOOKUP($S377,stamgegevens!$B$5:$E$15,3,FALSE),"")</f>
        <v/>
      </c>
      <c r="U377" s="103" t="str">
        <f>IF(T377&lt;&gt;"",VLOOKUP($S377,stamgegevens!$B$5:$E$15,4,FALSE),"")</f>
        <v/>
      </c>
      <c r="V377" s="17"/>
      <c r="W377" s="17"/>
      <c r="X377" s="17" t="str">
        <f>IF(Y377="","",VLOOKUP(Y377,stamgegevens!$C$23:$H$52,6,FALSE))</f>
        <v/>
      </c>
      <c r="Y377" s="104" t="str">
        <f>IF('Taarten koppelen'!$Q34&lt;&gt;"",'Taarten koppelen'!$Q$4,"")</f>
        <v/>
      </c>
      <c r="Z377" s="17" t="str">
        <f>IF('Taarten koppelen'!Q34&lt;&gt;"",'Taarten koppelen'!Q34,"")</f>
        <v/>
      </c>
      <c r="AE377" s="1" t="str">
        <f t="shared" si="11"/>
        <v/>
      </c>
    </row>
    <row r="378" spans="4:31" x14ac:dyDescent="0.2">
      <c r="D378" s="100" t="str">
        <f>IF($AE378&lt;&gt;"",VLOOKUP($AE378,Afleveradressen!$A$8:$P$57,15,FALSE),"")</f>
        <v/>
      </c>
      <c r="E378" s="17"/>
      <c r="F378" s="17" t="str">
        <f>IF(AE378&lt;&gt;"",Bestelformulier!$F$44,"")</f>
        <v/>
      </c>
      <c r="G378" s="104"/>
      <c r="H378" s="100" t="str">
        <f>IF($AE378&lt;&gt;"",VLOOKUP($AE378,Afleveradressen!$A$8:$P$57,4,FALSE),"")</f>
        <v/>
      </c>
      <c r="I378" s="101" t="str">
        <f>IF($AE378&lt;&gt;"",VLOOKUP($AE378,Afleveradressen!$A$8:$P$57,5,FALSE),"")</f>
        <v/>
      </c>
      <c r="J378" s="101" t="str">
        <f>IF($AE378&lt;&gt;"",VLOOKUP($AE378,Afleveradressen!$A$8:$P$57,6,FALSE),"")</f>
        <v/>
      </c>
      <c r="K378" s="102" t="str">
        <f>IF($AE378&lt;&gt;"",VLOOKUP($AE378,Afleveradressen!$A$8:$P$57,7,FALSE),"")</f>
        <v/>
      </c>
      <c r="L378" s="72" t="str">
        <f>IF(AND('Taarten koppelen'!E35&lt;&gt;"",$Y378&lt;&gt;""),'Taarten koppelen'!E35,"")</f>
        <v/>
      </c>
      <c r="M378" s="72" t="str">
        <f>IF(AND('Taarten koppelen'!F35&lt;&gt;"",$Y378&lt;&gt;""),'Taarten koppelen'!F35,"")</f>
        <v/>
      </c>
      <c r="N378" s="72" t="str">
        <f>IF($AE378&lt;&gt;"",VLOOKUP($AE378,Afleveradressen!$A$8:$P$57,11,FALSE),"")</f>
        <v/>
      </c>
      <c r="O378" s="101" t="str">
        <f>IF($AE378&lt;&gt;"",VLOOKUP($AE378,Afleveradressen!$A$8:$P$57,12,FALSE),"")</f>
        <v/>
      </c>
      <c r="P378" s="72" t="str">
        <f>IF(AND('Taarten koppelen'!G35&lt;&gt;"",$Y378&lt;&gt;""),'Taarten koppelen'!G35,"")</f>
        <v/>
      </c>
      <c r="Q378" s="17" t="str">
        <f t="shared" si="10"/>
        <v/>
      </c>
      <c r="R378" s="102" t="str">
        <f>IF($AE378&lt;&gt;"",VLOOKUP($AE378,Afleveradressen!$A$8:$P$57,8,FALSE),"")</f>
        <v/>
      </c>
      <c r="S378" s="105" t="str">
        <f>IF($AE378&lt;&gt;"",VLOOKUP($AE378,Afleveradressen!$A$8:$P$57,14,FALSE),"")</f>
        <v/>
      </c>
      <c r="T378" s="103" t="str">
        <f>IF(S378&lt;&gt;"",VLOOKUP($S378,stamgegevens!$B$5:$E$15,3,FALSE),"")</f>
        <v/>
      </c>
      <c r="U378" s="103" t="str">
        <f>IF(T378&lt;&gt;"",VLOOKUP($S378,stamgegevens!$B$5:$E$15,4,FALSE),"")</f>
        <v/>
      </c>
      <c r="V378" s="17"/>
      <c r="W378" s="17"/>
      <c r="X378" s="17" t="str">
        <f>IF(Y378="","",VLOOKUP(Y378,stamgegevens!$C$23:$H$52,6,FALSE))</f>
        <v/>
      </c>
      <c r="Y378" s="104" t="str">
        <f>IF('Taarten koppelen'!$Q35&lt;&gt;"",'Taarten koppelen'!$Q$4,"")</f>
        <v/>
      </c>
      <c r="Z378" s="17" t="str">
        <f>IF('Taarten koppelen'!Q35&lt;&gt;"",'Taarten koppelen'!Q35,"")</f>
        <v/>
      </c>
      <c r="AE378" s="1" t="str">
        <f t="shared" si="11"/>
        <v/>
      </c>
    </row>
    <row r="379" spans="4:31" x14ac:dyDescent="0.2">
      <c r="D379" s="100" t="str">
        <f>IF($AE379&lt;&gt;"",VLOOKUP($AE379,Afleveradressen!$A$8:$P$57,15,FALSE),"")</f>
        <v/>
      </c>
      <c r="E379" s="17"/>
      <c r="F379" s="17" t="str">
        <f>IF(AE379&lt;&gt;"",Bestelformulier!$F$44,"")</f>
        <v/>
      </c>
      <c r="G379" s="104"/>
      <c r="H379" s="100" t="str">
        <f>IF($AE379&lt;&gt;"",VLOOKUP($AE379,Afleveradressen!$A$8:$P$57,4,FALSE),"")</f>
        <v/>
      </c>
      <c r="I379" s="101" t="str">
        <f>IF($AE379&lt;&gt;"",VLOOKUP($AE379,Afleveradressen!$A$8:$P$57,5,FALSE),"")</f>
        <v/>
      </c>
      <c r="J379" s="101" t="str">
        <f>IF($AE379&lt;&gt;"",VLOOKUP($AE379,Afleveradressen!$A$8:$P$57,6,FALSE),"")</f>
        <v/>
      </c>
      <c r="K379" s="102" t="str">
        <f>IF($AE379&lt;&gt;"",VLOOKUP($AE379,Afleveradressen!$A$8:$P$57,7,FALSE),"")</f>
        <v/>
      </c>
      <c r="L379" s="72" t="str">
        <f>IF(AND('Taarten koppelen'!E36&lt;&gt;"",$Y379&lt;&gt;""),'Taarten koppelen'!E36,"")</f>
        <v/>
      </c>
      <c r="M379" s="72" t="str">
        <f>IF(AND('Taarten koppelen'!F36&lt;&gt;"",$Y379&lt;&gt;""),'Taarten koppelen'!F36,"")</f>
        <v/>
      </c>
      <c r="N379" s="72" t="str">
        <f>IF($AE379&lt;&gt;"",VLOOKUP($AE379,Afleveradressen!$A$8:$P$57,11,FALSE),"")</f>
        <v/>
      </c>
      <c r="O379" s="101" t="str">
        <f>IF($AE379&lt;&gt;"",VLOOKUP($AE379,Afleveradressen!$A$8:$P$57,12,FALSE),"")</f>
        <v/>
      </c>
      <c r="P379" s="72" t="str">
        <f>IF(AND('Taarten koppelen'!G36&lt;&gt;"",$Y379&lt;&gt;""),'Taarten koppelen'!G36,"")</f>
        <v/>
      </c>
      <c r="Q379" s="17" t="str">
        <f t="shared" si="10"/>
        <v/>
      </c>
      <c r="R379" s="102" t="str">
        <f>IF($AE379&lt;&gt;"",VLOOKUP($AE379,Afleveradressen!$A$8:$P$57,8,FALSE),"")</f>
        <v/>
      </c>
      <c r="S379" s="105" t="str">
        <f>IF($AE379&lt;&gt;"",VLOOKUP($AE379,Afleveradressen!$A$8:$P$57,14,FALSE),"")</f>
        <v/>
      </c>
      <c r="T379" s="103" t="str">
        <f>IF(S379&lt;&gt;"",VLOOKUP($S379,stamgegevens!$B$5:$E$15,3,FALSE),"")</f>
        <v/>
      </c>
      <c r="U379" s="103" t="str">
        <f>IF(T379&lt;&gt;"",VLOOKUP($S379,stamgegevens!$B$5:$E$15,4,FALSE),"")</f>
        <v/>
      </c>
      <c r="V379" s="17"/>
      <c r="W379" s="17"/>
      <c r="X379" s="17" t="str">
        <f>IF(Y379="","",VLOOKUP(Y379,stamgegevens!$C$23:$H$52,6,FALSE))</f>
        <v/>
      </c>
      <c r="Y379" s="104" t="str">
        <f>IF('Taarten koppelen'!$Q36&lt;&gt;"",'Taarten koppelen'!$Q$4,"")</f>
        <v/>
      </c>
      <c r="Z379" s="17" t="str">
        <f>IF('Taarten koppelen'!Q36&lt;&gt;"",'Taarten koppelen'!Q36,"")</f>
        <v/>
      </c>
      <c r="AE379" s="1" t="str">
        <f t="shared" si="11"/>
        <v/>
      </c>
    </row>
    <row r="380" spans="4:31" x14ac:dyDescent="0.2">
      <c r="D380" s="100" t="str">
        <f>IF($AE380&lt;&gt;"",VLOOKUP($AE380,Afleveradressen!$A$8:$P$57,15,FALSE),"")</f>
        <v/>
      </c>
      <c r="E380" s="17"/>
      <c r="F380" s="17" t="str">
        <f>IF(AE380&lt;&gt;"",Bestelformulier!$F$44,"")</f>
        <v/>
      </c>
      <c r="G380" s="104"/>
      <c r="H380" s="100" t="str">
        <f>IF($AE380&lt;&gt;"",VLOOKUP($AE380,Afleveradressen!$A$8:$P$57,4,FALSE),"")</f>
        <v/>
      </c>
      <c r="I380" s="101" t="str">
        <f>IF($AE380&lt;&gt;"",VLOOKUP($AE380,Afleveradressen!$A$8:$P$57,5,FALSE),"")</f>
        <v/>
      </c>
      <c r="J380" s="101" t="str">
        <f>IF($AE380&lt;&gt;"",VLOOKUP($AE380,Afleveradressen!$A$8:$P$57,6,FALSE),"")</f>
        <v/>
      </c>
      <c r="K380" s="102" t="str">
        <f>IF($AE380&lt;&gt;"",VLOOKUP($AE380,Afleveradressen!$A$8:$P$57,7,FALSE),"")</f>
        <v/>
      </c>
      <c r="L380" s="72" t="str">
        <f>IF(AND('Taarten koppelen'!E37&lt;&gt;"",$Y380&lt;&gt;""),'Taarten koppelen'!E37,"")</f>
        <v/>
      </c>
      <c r="M380" s="72" t="str">
        <f>IF(AND('Taarten koppelen'!F37&lt;&gt;"",$Y380&lt;&gt;""),'Taarten koppelen'!F37,"")</f>
        <v/>
      </c>
      <c r="N380" s="72" t="str">
        <f>IF($AE380&lt;&gt;"",VLOOKUP($AE380,Afleveradressen!$A$8:$P$57,11,FALSE),"")</f>
        <v/>
      </c>
      <c r="O380" s="101" t="str">
        <f>IF($AE380&lt;&gt;"",VLOOKUP($AE380,Afleveradressen!$A$8:$P$57,12,FALSE),"")</f>
        <v/>
      </c>
      <c r="P380" s="72" t="str">
        <f>IF(AND('Taarten koppelen'!G37&lt;&gt;"",$Y380&lt;&gt;""),'Taarten koppelen'!G37,"")</f>
        <v/>
      </c>
      <c r="Q380" s="17" t="str">
        <f t="shared" si="10"/>
        <v/>
      </c>
      <c r="R380" s="102" t="str">
        <f>IF($AE380&lt;&gt;"",VLOOKUP($AE380,Afleveradressen!$A$8:$P$57,8,FALSE),"")</f>
        <v/>
      </c>
      <c r="S380" s="105" t="str">
        <f>IF($AE380&lt;&gt;"",VLOOKUP($AE380,Afleveradressen!$A$8:$P$57,14,FALSE),"")</f>
        <v/>
      </c>
      <c r="T380" s="103" t="str">
        <f>IF(S380&lt;&gt;"",VLOOKUP($S380,stamgegevens!$B$5:$E$15,3,FALSE),"")</f>
        <v/>
      </c>
      <c r="U380" s="103" t="str">
        <f>IF(T380&lt;&gt;"",VLOOKUP($S380,stamgegevens!$B$5:$E$15,4,FALSE),"")</f>
        <v/>
      </c>
      <c r="V380" s="17"/>
      <c r="W380" s="17"/>
      <c r="X380" s="17" t="str">
        <f>IF(Y380="","",VLOOKUP(Y380,stamgegevens!$C$23:$H$52,6,FALSE))</f>
        <v/>
      </c>
      <c r="Y380" s="104" t="str">
        <f>IF('Taarten koppelen'!$Q37&lt;&gt;"",'Taarten koppelen'!$Q$4,"")</f>
        <v/>
      </c>
      <c r="Z380" s="17" t="str">
        <f>IF('Taarten koppelen'!Q37&lt;&gt;"",'Taarten koppelen'!Q37,"")</f>
        <v/>
      </c>
      <c r="AE380" s="1" t="str">
        <f t="shared" si="11"/>
        <v/>
      </c>
    </row>
    <row r="381" spans="4:31" x14ac:dyDescent="0.2">
      <c r="D381" s="100" t="str">
        <f>IF($AE381&lt;&gt;"",VLOOKUP($AE381,Afleveradressen!$A$8:$P$57,15,FALSE),"")</f>
        <v/>
      </c>
      <c r="E381" s="17"/>
      <c r="F381" s="17" t="str">
        <f>IF(AE381&lt;&gt;"",Bestelformulier!$F$44,"")</f>
        <v/>
      </c>
      <c r="G381" s="104"/>
      <c r="H381" s="100" t="str">
        <f>IF($AE381&lt;&gt;"",VLOOKUP($AE381,Afleveradressen!$A$8:$P$57,4,FALSE),"")</f>
        <v/>
      </c>
      <c r="I381" s="101" t="str">
        <f>IF($AE381&lt;&gt;"",VLOOKUP($AE381,Afleveradressen!$A$8:$P$57,5,FALSE),"")</f>
        <v/>
      </c>
      <c r="J381" s="101" t="str">
        <f>IF($AE381&lt;&gt;"",VLOOKUP($AE381,Afleveradressen!$A$8:$P$57,6,FALSE),"")</f>
        <v/>
      </c>
      <c r="K381" s="102" t="str">
        <f>IF($AE381&lt;&gt;"",VLOOKUP($AE381,Afleveradressen!$A$8:$P$57,7,FALSE),"")</f>
        <v/>
      </c>
      <c r="L381" s="72" t="str">
        <f>IF(AND('Taarten koppelen'!E38&lt;&gt;"",$Y381&lt;&gt;""),'Taarten koppelen'!E38,"")</f>
        <v/>
      </c>
      <c r="M381" s="72" t="str">
        <f>IF(AND('Taarten koppelen'!F38&lt;&gt;"",$Y381&lt;&gt;""),'Taarten koppelen'!F38,"")</f>
        <v/>
      </c>
      <c r="N381" s="72" t="str">
        <f>IF($AE381&lt;&gt;"",VLOOKUP($AE381,Afleveradressen!$A$8:$P$57,11,FALSE),"")</f>
        <v/>
      </c>
      <c r="O381" s="101" t="str">
        <f>IF($AE381&lt;&gt;"",VLOOKUP($AE381,Afleveradressen!$A$8:$P$57,12,FALSE),"")</f>
        <v/>
      </c>
      <c r="P381" s="72" t="str">
        <f>IF(AND('Taarten koppelen'!G38&lt;&gt;"",$Y381&lt;&gt;""),'Taarten koppelen'!G38,"")</f>
        <v/>
      </c>
      <c r="Q381" s="17" t="str">
        <f t="shared" si="10"/>
        <v/>
      </c>
      <c r="R381" s="102" t="str">
        <f>IF($AE381&lt;&gt;"",VLOOKUP($AE381,Afleveradressen!$A$8:$P$57,8,FALSE),"")</f>
        <v/>
      </c>
      <c r="S381" s="105" t="str">
        <f>IF($AE381&lt;&gt;"",VLOOKUP($AE381,Afleveradressen!$A$8:$P$57,14,FALSE),"")</f>
        <v/>
      </c>
      <c r="T381" s="103" t="str">
        <f>IF(S381&lt;&gt;"",VLOOKUP($S381,stamgegevens!$B$5:$E$15,3,FALSE),"")</f>
        <v/>
      </c>
      <c r="U381" s="103" t="str">
        <f>IF(T381&lt;&gt;"",VLOOKUP($S381,stamgegevens!$B$5:$E$15,4,FALSE),"")</f>
        <v/>
      </c>
      <c r="V381" s="17"/>
      <c r="W381" s="17"/>
      <c r="X381" s="17" t="str">
        <f>IF(Y381="","",VLOOKUP(Y381,stamgegevens!$C$23:$H$52,6,FALSE))</f>
        <v/>
      </c>
      <c r="Y381" s="104" t="str">
        <f>IF('Taarten koppelen'!$Q38&lt;&gt;"",'Taarten koppelen'!$Q$4,"")</f>
        <v/>
      </c>
      <c r="Z381" s="17" t="str">
        <f>IF('Taarten koppelen'!Q38&lt;&gt;"",'Taarten koppelen'!Q38,"")</f>
        <v/>
      </c>
      <c r="AE381" s="1" t="str">
        <f t="shared" si="11"/>
        <v/>
      </c>
    </row>
    <row r="382" spans="4:31" x14ac:dyDescent="0.2">
      <c r="D382" s="100" t="str">
        <f>IF($AE382&lt;&gt;"",VLOOKUP($AE382,Afleveradressen!$A$8:$P$57,15,FALSE),"")</f>
        <v/>
      </c>
      <c r="E382" s="17"/>
      <c r="F382" s="17" t="str">
        <f>IF(AE382&lt;&gt;"",Bestelformulier!$F$44,"")</f>
        <v/>
      </c>
      <c r="G382" s="104"/>
      <c r="H382" s="100" t="str">
        <f>IF($AE382&lt;&gt;"",VLOOKUP($AE382,Afleveradressen!$A$8:$P$57,4,FALSE),"")</f>
        <v/>
      </c>
      <c r="I382" s="101" t="str">
        <f>IF($AE382&lt;&gt;"",VLOOKUP($AE382,Afleveradressen!$A$8:$P$57,5,FALSE),"")</f>
        <v/>
      </c>
      <c r="J382" s="101" t="str">
        <f>IF($AE382&lt;&gt;"",VLOOKUP($AE382,Afleveradressen!$A$8:$P$57,6,FALSE),"")</f>
        <v/>
      </c>
      <c r="K382" s="102" t="str">
        <f>IF($AE382&lt;&gt;"",VLOOKUP($AE382,Afleveradressen!$A$8:$P$57,7,FALSE),"")</f>
        <v/>
      </c>
      <c r="L382" s="72" t="str">
        <f>IF(AND('Taarten koppelen'!E39&lt;&gt;"",$Y382&lt;&gt;""),'Taarten koppelen'!E39,"")</f>
        <v/>
      </c>
      <c r="M382" s="72" t="str">
        <f>IF(AND('Taarten koppelen'!F39&lt;&gt;"",$Y382&lt;&gt;""),'Taarten koppelen'!F39,"")</f>
        <v/>
      </c>
      <c r="N382" s="72" t="str">
        <f>IF($AE382&lt;&gt;"",VLOOKUP($AE382,Afleveradressen!$A$8:$P$57,11,FALSE),"")</f>
        <v/>
      </c>
      <c r="O382" s="101" t="str">
        <f>IF($AE382&lt;&gt;"",VLOOKUP($AE382,Afleveradressen!$A$8:$P$57,12,FALSE),"")</f>
        <v/>
      </c>
      <c r="P382" s="72" t="str">
        <f>IF(AND('Taarten koppelen'!G39&lt;&gt;"",$Y382&lt;&gt;""),'Taarten koppelen'!G39,"")</f>
        <v/>
      </c>
      <c r="Q382" s="17" t="str">
        <f t="shared" si="10"/>
        <v/>
      </c>
      <c r="R382" s="102" t="str">
        <f>IF($AE382&lt;&gt;"",VLOOKUP($AE382,Afleveradressen!$A$8:$P$57,8,FALSE),"")</f>
        <v/>
      </c>
      <c r="S382" s="105" t="str">
        <f>IF($AE382&lt;&gt;"",VLOOKUP($AE382,Afleveradressen!$A$8:$P$57,14,FALSE),"")</f>
        <v/>
      </c>
      <c r="T382" s="103" t="str">
        <f>IF(S382&lt;&gt;"",VLOOKUP($S382,stamgegevens!$B$5:$E$15,3,FALSE),"")</f>
        <v/>
      </c>
      <c r="U382" s="103" t="str">
        <f>IF(T382&lt;&gt;"",VLOOKUP($S382,stamgegevens!$B$5:$E$15,4,FALSE),"")</f>
        <v/>
      </c>
      <c r="V382" s="17"/>
      <c r="W382" s="17"/>
      <c r="X382" s="17" t="str">
        <f>IF(Y382="","",VLOOKUP(Y382,stamgegevens!$C$23:$H$52,6,FALSE))</f>
        <v/>
      </c>
      <c r="Y382" s="104" t="str">
        <f>IF('Taarten koppelen'!$Q39&lt;&gt;"",'Taarten koppelen'!$Q$4,"")</f>
        <v/>
      </c>
      <c r="Z382" s="17" t="str">
        <f>IF('Taarten koppelen'!Q39&lt;&gt;"",'Taarten koppelen'!Q39,"")</f>
        <v/>
      </c>
      <c r="AE382" s="1" t="str">
        <f t="shared" si="11"/>
        <v/>
      </c>
    </row>
    <row r="383" spans="4:31" x14ac:dyDescent="0.2">
      <c r="D383" s="100" t="str">
        <f>IF($AE383&lt;&gt;"",VLOOKUP($AE383,Afleveradressen!$A$8:$P$57,15,FALSE),"")</f>
        <v/>
      </c>
      <c r="E383" s="17"/>
      <c r="F383" s="17" t="str">
        <f>IF(AE383&lt;&gt;"",Bestelformulier!$F$44,"")</f>
        <v/>
      </c>
      <c r="G383" s="104"/>
      <c r="H383" s="100" t="str">
        <f>IF($AE383&lt;&gt;"",VLOOKUP($AE383,Afleveradressen!$A$8:$P$57,4,FALSE),"")</f>
        <v/>
      </c>
      <c r="I383" s="101" t="str">
        <f>IF($AE383&lt;&gt;"",VLOOKUP($AE383,Afleveradressen!$A$8:$P$57,5,FALSE),"")</f>
        <v/>
      </c>
      <c r="J383" s="101" t="str">
        <f>IF($AE383&lt;&gt;"",VLOOKUP($AE383,Afleveradressen!$A$8:$P$57,6,FALSE),"")</f>
        <v/>
      </c>
      <c r="K383" s="102" t="str">
        <f>IF($AE383&lt;&gt;"",VLOOKUP($AE383,Afleveradressen!$A$8:$P$57,7,FALSE),"")</f>
        <v/>
      </c>
      <c r="L383" s="72" t="str">
        <f>IF(AND('Taarten koppelen'!E40&lt;&gt;"",$Y383&lt;&gt;""),'Taarten koppelen'!E40,"")</f>
        <v/>
      </c>
      <c r="M383" s="72" t="str">
        <f>IF(AND('Taarten koppelen'!F40&lt;&gt;"",$Y383&lt;&gt;""),'Taarten koppelen'!F40,"")</f>
        <v/>
      </c>
      <c r="N383" s="72" t="str">
        <f>IF($AE383&lt;&gt;"",VLOOKUP($AE383,Afleveradressen!$A$8:$P$57,11,FALSE),"")</f>
        <v/>
      </c>
      <c r="O383" s="101" t="str">
        <f>IF($AE383&lt;&gt;"",VLOOKUP($AE383,Afleveradressen!$A$8:$P$57,12,FALSE),"")</f>
        <v/>
      </c>
      <c r="P383" s="72" t="str">
        <f>IF(AND('Taarten koppelen'!G40&lt;&gt;"",$Y383&lt;&gt;""),'Taarten koppelen'!G40,"")</f>
        <v/>
      </c>
      <c r="Q383" s="17" t="str">
        <f t="shared" si="10"/>
        <v/>
      </c>
      <c r="R383" s="102" t="str">
        <f>IF($AE383&lt;&gt;"",VLOOKUP($AE383,Afleveradressen!$A$8:$P$57,8,FALSE),"")</f>
        <v/>
      </c>
      <c r="S383" s="105" t="str">
        <f>IF($AE383&lt;&gt;"",VLOOKUP($AE383,Afleveradressen!$A$8:$P$57,14,FALSE),"")</f>
        <v/>
      </c>
      <c r="T383" s="103" t="str">
        <f>IF(S383&lt;&gt;"",VLOOKUP($S383,stamgegevens!$B$5:$E$15,3,FALSE),"")</f>
        <v/>
      </c>
      <c r="U383" s="103" t="str">
        <f>IF(T383&lt;&gt;"",VLOOKUP($S383,stamgegevens!$B$5:$E$15,4,FALSE),"")</f>
        <v/>
      </c>
      <c r="V383" s="17"/>
      <c r="W383" s="17"/>
      <c r="X383" s="17" t="str">
        <f>IF(Y383="","",VLOOKUP(Y383,stamgegevens!$C$23:$H$52,6,FALSE))</f>
        <v/>
      </c>
      <c r="Y383" s="104" t="str">
        <f>IF('Taarten koppelen'!$Q40&lt;&gt;"",'Taarten koppelen'!$Q$4,"")</f>
        <v/>
      </c>
      <c r="Z383" s="17" t="str">
        <f>IF('Taarten koppelen'!Q40&lt;&gt;"",'Taarten koppelen'!Q40,"")</f>
        <v/>
      </c>
      <c r="AE383" s="1" t="str">
        <f t="shared" si="11"/>
        <v/>
      </c>
    </row>
    <row r="384" spans="4:31" x14ac:dyDescent="0.2">
      <c r="D384" s="100" t="str">
        <f>IF($AE384&lt;&gt;"",VLOOKUP($AE384,Afleveradressen!$A$8:$P$57,15,FALSE),"")</f>
        <v/>
      </c>
      <c r="E384" s="17"/>
      <c r="F384" s="17" t="str">
        <f>IF(AE384&lt;&gt;"",Bestelformulier!$F$44,"")</f>
        <v/>
      </c>
      <c r="G384" s="104"/>
      <c r="H384" s="100" t="str">
        <f>IF($AE384&lt;&gt;"",VLOOKUP($AE384,Afleveradressen!$A$8:$P$57,4,FALSE),"")</f>
        <v/>
      </c>
      <c r="I384" s="101" t="str">
        <f>IF($AE384&lt;&gt;"",VLOOKUP($AE384,Afleveradressen!$A$8:$P$57,5,FALSE),"")</f>
        <v/>
      </c>
      <c r="J384" s="101" t="str">
        <f>IF($AE384&lt;&gt;"",VLOOKUP($AE384,Afleveradressen!$A$8:$P$57,6,FALSE),"")</f>
        <v/>
      </c>
      <c r="K384" s="102" t="str">
        <f>IF($AE384&lt;&gt;"",VLOOKUP($AE384,Afleveradressen!$A$8:$P$57,7,FALSE),"")</f>
        <v/>
      </c>
      <c r="L384" s="72" t="str">
        <f>IF(AND('Taarten koppelen'!E41&lt;&gt;"",$Y384&lt;&gt;""),'Taarten koppelen'!E41,"")</f>
        <v/>
      </c>
      <c r="M384" s="72" t="str">
        <f>IF(AND('Taarten koppelen'!F41&lt;&gt;"",$Y384&lt;&gt;""),'Taarten koppelen'!F41,"")</f>
        <v/>
      </c>
      <c r="N384" s="72" t="str">
        <f>IF($AE384&lt;&gt;"",VLOOKUP($AE384,Afleveradressen!$A$8:$P$57,11,FALSE),"")</f>
        <v/>
      </c>
      <c r="O384" s="101" t="str">
        <f>IF($AE384&lt;&gt;"",VLOOKUP($AE384,Afleveradressen!$A$8:$P$57,12,FALSE),"")</f>
        <v/>
      </c>
      <c r="P384" s="72" t="str">
        <f>IF(AND('Taarten koppelen'!G41&lt;&gt;"",$Y384&lt;&gt;""),'Taarten koppelen'!G41,"")</f>
        <v/>
      </c>
      <c r="Q384" s="17" t="str">
        <f t="shared" si="10"/>
        <v/>
      </c>
      <c r="R384" s="102" t="str">
        <f>IF($AE384&lt;&gt;"",VLOOKUP($AE384,Afleveradressen!$A$8:$P$57,8,FALSE),"")</f>
        <v/>
      </c>
      <c r="S384" s="105" t="str">
        <f>IF($AE384&lt;&gt;"",VLOOKUP($AE384,Afleveradressen!$A$8:$P$57,14,FALSE),"")</f>
        <v/>
      </c>
      <c r="T384" s="103" t="str">
        <f>IF(S384&lt;&gt;"",VLOOKUP($S384,stamgegevens!$B$5:$E$15,3,FALSE),"")</f>
        <v/>
      </c>
      <c r="U384" s="103" t="str">
        <f>IF(T384&lt;&gt;"",VLOOKUP($S384,stamgegevens!$B$5:$E$15,4,FALSE),"")</f>
        <v/>
      </c>
      <c r="V384" s="17"/>
      <c r="W384" s="17"/>
      <c r="X384" s="17" t="str">
        <f>IF(Y384="","",VLOOKUP(Y384,stamgegevens!$C$23:$H$52,6,FALSE))</f>
        <v/>
      </c>
      <c r="Y384" s="104" t="str">
        <f>IF('Taarten koppelen'!$Q41&lt;&gt;"",'Taarten koppelen'!$Q$4,"")</f>
        <v/>
      </c>
      <c r="Z384" s="17" t="str">
        <f>IF('Taarten koppelen'!Q41&lt;&gt;"",'Taarten koppelen'!Q41,"")</f>
        <v/>
      </c>
      <c r="AE384" s="1" t="str">
        <f t="shared" si="11"/>
        <v/>
      </c>
    </row>
    <row r="385" spans="4:31" x14ac:dyDescent="0.2">
      <c r="D385" s="100" t="str">
        <f>IF($AE385&lt;&gt;"",VLOOKUP($AE385,Afleveradressen!$A$8:$P$57,15,FALSE),"")</f>
        <v/>
      </c>
      <c r="E385" s="17"/>
      <c r="F385" s="17" t="str">
        <f>IF(AE385&lt;&gt;"",Bestelformulier!$F$44,"")</f>
        <v/>
      </c>
      <c r="G385" s="104"/>
      <c r="H385" s="100" t="str">
        <f>IF($AE385&lt;&gt;"",VLOOKUP($AE385,Afleveradressen!$A$8:$P$57,4,FALSE),"")</f>
        <v/>
      </c>
      <c r="I385" s="101" t="str">
        <f>IF($AE385&lt;&gt;"",VLOOKUP($AE385,Afleveradressen!$A$8:$P$57,5,FALSE),"")</f>
        <v/>
      </c>
      <c r="J385" s="101" t="str">
        <f>IF($AE385&lt;&gt;"",VLOOKUP($AE385,Afleveradressen!$A$8:$P$57,6,FALSE),"")</f>
        <v/>
      </c>
      <c r="K385" s="102" t="str">
        <f>IF($AE385&lt;&gt;"",VLOOKUP($AE385,Afleveradressen!$A$8:$P$57,7,FALSE),"")</f>
        <v/>
      </c>
      <c r="L385" s="72" t="str">
        <f>IF(AND('Taarten koppelen'!E42&lt;&gt;"",$Y385&lt;&gt;""),'Taarten koppelen'!E42,"")</f>
        <v/>
      </c>
      <c r="M385" s="72" t="str">
        <f>IF(AND('Taarten koppelen'!F42&lt;&gt;"",$Y385&lt;&gt;""),'Taarten koppelen'!F42,"")</f>
        <v/>
      </c>
      <c r="N385" s="72" t="str">
        <f>IF($AE385&lt;&gt;"",VLOOKUP($AE385,Afleveradressen!$A$8:$P$57,11,FALSE),"")</f>
        <v/>
      </c>
      <c r="O385" s="101" t="str">
        <f>IF($AE385&lt;&gt;"",VLOOKUP($AE385,Afleveradressen!$A$8:$P$57,12,FALSE),"")</f>
        <v/>
      </c>
      <c r="P385" s="72" t="str">
        <f>IF(AND('Taarten koppelen'!G42&lt;&gt;"",$Y385&lt;&gt;""),'Taarten koppelen'!G42,"")</f>
        <v/>
      </c>
      <c r="Q385" s="17" t="str">
        <f t="shared" si="10"/>
        <v/>
      </c>
      <c r="R385" s="102" t="str">
        <f>IF($AE385&lt;&gt;"",VLOOKUP($AE385,Afleveradressen!$A$8:$P$57,8,FALSE),"")</f>
        <v/>
      </c>
      <c r="S385" s="105" t="str">
        <f>IF($AE385&lt;&gt;"",VLOOKUP($AE385,Afleveradressen!$A$8:$P$57,14,FALSE),"")</f>
        <v/>
      </c>
      <c r="T385" s="103" t="str">
        <f>IF(S385&lt;&gt;"",VLOOKUP($S385,stamgegevens!$B$5:$E$15,3,FALSE),"")</f>
        <v/>
      </c>
      <c r="U385" s="103" t="str">
        <f>IF(T385&lt;&gt;"",VLOOKUP($S385,stamgegevens!$B$5:$E$15,4,FALSE),"")</f>
        <v/>
      </c>
      <c r="V385" s="17"/>
      <c r="W385" s="17"/>
      <c r="X385" s="17" t="str">
        <f>IF(Y385="","",VLOOKUP(Y385,stamgegevens!$C$23:$H$52,6,FALSE))</f>
        <v/>
      </c>
      <c r="Y385" s="104" t="str">
        <f>IF('Taarten koppelen'!$Q42&lt;&gt;"",'Taarten koppelen'!$Q$4,"")</f>
        <v/>
      </c>
      <c r="Z385" s="17" t="str">
        <f>IF('Taarten koppelen'!Q42&lt;&gt;"",'Taarten koppelen'!Q42,"")</f>
        <v/>
      </c>
      <c r="AE385" s="1" t="str">
        <f t="shared" si="11"/>
        <v/>
      </c>
    </row>
    <row r="386" spans="4:31" x14ac:dyDescent="0.2">
      <c r="D386" s="100" t="str">
        <f>IF($AE386&lt;&gt;"",VLOOKUP($AE386,Afleveradressen!$A$8:$P$57,15,FALSE),"")</f>
        <v/>
      </c>
      <c r="E386" s="17"/>
      <c r="F386" s="17" t="str">
        <f>IF(AE386&lt;&gt;"",Bestelformulier!$F$44,"")</f>
        <v/>
      </c>
      <c r="G386" s="104"/>
      <c r="H386" s="100" t="str">
        <f>IF($AE386&lt;&gt;"",VLOOKUP($AE386,Afleveradressen!$A$8:$P$57,4,FALSE),"")</f>
        <v/>
      </c>
      <c r="I386" s="101" t="str">
        <f>IF($AE386&lt;&gt;"",VLOOKUP($AE386,Afleveradressen!$A$8:$P$57,5,FALSE),"")</f>
        <v/>
      </c>
      <c r="J386" s="101" t="str">
        <f>IF($AE386&lt;&gt;"",VLOOKUP($AE386,Afleveradressen!$A$8:$P$57,6,FALSE),"")</f>
        <v/>
      </c>
      <c r="K386" s="102" t="str">
        <f>IF($AE386&lt;&gt;"",VLOOKUP($AE386,Afleveradressen!$A$8:$P$57,7,FALSE),"")</f>
        <v/>
      </c>
      <c r="L386" s="72" t="str">
        <f>IF(AND('Taarten koppelen'!E43&lt;&gt;"",$Y386&lt;&gt;""),'Taarten koppelen'!E43,"")</f>
        <v/>
      </c>
      <c r="M386" s="72" t="str">
        <f>IF(AND('Taarten koppelen'!F43&lt;&gt;"",$Y386&lt;&gt;""),'Taarten koppelen'!F43,"")</f>
        <v/>
      </c>
      <c r="N386" s="72" t="str">
        <f>IF($AE386&lt;&gt;"",VLOOKUP($AE386,Afleveradressen!$A$8:$P$57,11,FALSE),"")</f>
        <v/>
      </c>
      <c r="O386" s="101" t="str">
        <f>IF($AE386&lt;&gt;"",VLOOKUP($AE386,Afleveradressen!$A$8:$P$57,12,FALSE),"")</f>
        <v/>
      </c>
      <c r="P386" s="72" t="str">
        <f>IF(AND('Taarten koppelen'!G43&lt;&gt;"",$Y386&lt;&gt;""),'Taarten koppelen'!G43,"")</f>
        <v/>
      </c>
      <c r="Q386" s="17" t="str">
        <f t="shared" si="10"/>
        <v/>
      </c>
      <c r="R386" s="102" t="str">
        <f>IF($AE386&lt;&gt;"",VLOOKUP($AE386,Afleveradressen!$A$8:$P$57,8,FALSE),"")</f>
        <v/>
      </c>
      <c r="S386" s="105" t="str">
        <f>IF($AE386&lt;&gt;"",VLOOKUP($AE386,Afleveradressen!$A$8:$P$57,14,FALSE),"")</f>
        <v/>
      </c>
      <c r="T386" s="103" t="str">
        <f>IF(S386&lt;&gt;"",VLOOKUP($S386,stamgegevens!$B$5:$E$15,3,FALSE),"")</f>
        <v/>
      </c>
      <c r="U386" s="103" t="str">
        <f>IF(T386&lt;&gt;"",VLOOKUP($S386,stamgegevens!$B$5:$E$15,4,FALSE),"")</f>
        <v/>
      </c>
      <c r="V386" s="17"/>
      <c r="W386" s="17"/>
      <c r="X386" s="17" t="str">
        <f>IF(Y386="","",VLOOKUP(Y386,stamgegevens!$C$23:$H$52,6,FALSE))</f>
        <v/>
      </c>
      <c r="Y386" s="104" t="str">
        <f>IF('Taarten koppelen'!$Q43&lt;&gt;"",'Taarten koppelen'!$Q$4,"")</f>
        <v/>
      </c>
      <c r="Z386" s="17" t="str">
        <f>IF('Taarten koppelen'!Q43&lt;&gt;"",'Taarten koppelen'!Q43,"")</f>
        <v/>
      </c>
      <c r="AE386" s="1" t="str">
        <f t="shared" si="11"/>
        <v/>
      </c>
    </row>
    <row r="387" spans="4:31" x14ac:dyDescent="0.2">
      <c r="D387" s="100" t="str">
        <f>IF($AE387&lt;&gt;"",VLOOKUP($AE387,Afleveradressen!$A$8:$P$57,15,FALSE),"")</f>
        <v/>
      </c>
      <c r="E387" s="17"/>
      <c r="F387" s="17" t="str">
        <f>IF(AE387&lt;&gt;"",Bestelformulier!$F$44,"")</f>
        <v/>
      </c>
      <c r="G387" s="104"/>
      <c r="H387" s="100" t="str">
        <f>IF($AE387&lt;&gt;"",VLOOKUP($AE387,Afleveradressen!$A$8:$P$57,4,FALSE),"")</f>
        <v/>
      </c>
      <c r="I387" s="101" t="str">
        <f>IF($AE387&lt;&gt;"",VLOOKUP($AE387,Afleveradressen!$A$8:$P$57,5,FALSE),"")</f>
        <v/>
      </c>
      <c r="J387" s="101" t="str">
        <f>IF($AE387&lt;&gt;"",VLOOKUP($AE387,Afleveradressen!$A$8:$P$57,6,FALSE),"")</f>
        <v/>
      </c>
      <c r="K387" s="102" t="str">
        <f>IF($AE387&lt;&gt;"",VLOOKUP($AE387,Afleveradressen!$A$8:$P$57,7,FALSE),"")</f>
        <v/>
      </c>
      <c r="L387" s="72" t="str">
        <f>IF(AND('Taarten koppelen'!E44&lt;&gt;"",$Y387&lt;&gt;""),'Taarten koppelen'!E44,"")</f>
        <v/>
      </c>
      <c r="M387" s="72" t="str">
        <f>IF(AND('Taarten koppelen'!F44&lt;&gt;"",$Y387&lt;&gt;""),'Taarten koppelen'!F44,"")</f>
        <v/>
      </c>
      <c r="N387" s="72" t="str">
        <f>IF($AE387&lt;&gt;"",VLOOKUP($AE387,Afleveradressen!$A$8:$P$57,11,FALSE),"")</f>
        <v/>
      </c>
      <c r="O387" s="101" t="str">
        <f>IF($AE387&lt;&gt;"",VLOOKUP($AE387,Afleveradressen!$A$8:$P$57,12,FALSE),"")</f>
        <v/>
      </c>
      <c r="P387" s="72" t="str">
        <f>IF(AND('Taarten koppelen'!G44&lt;&gt;"",$Y387&lt;&gt;""),'Taarten koppelen'!G44,"")</f>
        <v/>
      </c>
      <c r="Q387" s="17" t="str">
        <f t="shared" si="10"/>
        <v/>
      </c>
      <c r="R387" s="102" t="str">
        <f>IF($AE387&lt;&gt;"",VLOOKUP($AE387,Afleveradressen!$A$8:$P$57,8,FALSE),"")</f>
        <v/>
      </c>
      <c r="S387" s="105" t="str">
        <f>IF($AE387&lt;&gt;"",VLOOKUP($AE387,Afleveradressen!$A$8:$P$57,14,FALSE),"")</f>
        <v/>
      </c>
      <c r="T387" s="103" t="str">
        <f>IF(S387&lt;&gt;"",VLOOKUP($S387,stamgegevens!$B$5:$E$15,3,FALSE),"")</f>
        <v/>
      </c>
      <c r="U387" s="103" t="str">
        <f>IF(T387&lt;&gt;"",VLOOKUP($S387,stamgegevens!$B$5:$E$15,4,FALSE),"")</f>
        <v/>
      </c>
      <c r="V387" s="17"/>
      <c r="W387" s="17"/>
      <c r="X387" s="17" t="str">
        <f>IF(Y387="","",VLOOKUP(Y387,stamgegevens!$C$23:$H$52,6,FALSE))</f>
        <v/>
      </c>
      <c r="Y387" s="104" t="str">
        <f>IF('Taarten koppelen'!$Q44&lt;&gt;"",'Taarten koppelen'!$Q$4,"")</f>
        <v/>
      </c>
      <c r="Z387" s="17" t="str">
        <f>IF('Taarten koppelen'!Q44&lt;&gt;"",'Taarten koppelen'!Q44,"")</f>
        <v/>
      </c>
      <c r="AE387" s="1" t="str">
        <f t="shared" si="11"/>
        <v/>
      </c>
    </row>
    <row r="388" spans="4:31" x14ac:dyDescent="0.2">
      <c r="D388" s="100" t="str">
        <f>IF($AE388&lt;&gt;"",VLOOKUP($AE388,Afleveradressen!$A$8:$P$57,15,FALSE),"")</f>
        <v/>
      </c>
      <c r="E388" s="17"/>
      <c r="F388" s="17" t="str">
        <f>IF(AE388&lt;&gt;"",Bestelformulier!$F$44,"")</f>
        <v/>
      </c>
      <c r="G388" s="104"/>
      <c r="H388" s="100" t="str">
        <f>IF($AE388&lt;&gt;"",VLOOKUP($AE388,Afleveradressen!$A$8:$P$57,4,FALSE),"")</f>
        <v/>
      </c>
      <c r="I388" s="101" t="str">
        <f>IF($AE388&lt;&gt;"",VLOOKUP($AE388,Afleveradressen!$A$8:$P$57,5,FALSE),"")</f>
        <v/>
      </c>
      <c r="J388" s="101" t="str">
        <f>IF($AE388&lt;&gt;"",VLOOKUP($AE388,Afleveradressen!$A$8:$P$57,6,FALSE),"")</f>
        <v/>
      </c>
      <c r="K388" s="102" t="str">
        <f>IF($AE388&lt;&gt;"",VLOOKUP($AE388,Afleveradressen!$A$8:$P$57,7,FALSE),"")</f>
        <v/>
      </c>
      <c r="L388" s="72" t="str">
        <f>IF(AND('Taarten koppelen'!E45&lt;&gt;"",$Y388&lt;&gt;""),'Taarten koppelen'!E45,"")</f>
        <v/>
      </c>
      <c r="M388" s="72" t="str">
        <f>IF(AND('Taarten koppelen'!F45&lt;&gt;"",$Y388&lt;&gt;""),'Taarten koppelen'!F45,"")</f>
        <v/>
      </c>
      <c r="N388" s="72" t="str">
        <f>IF($AE388&lt;&gt;"",VLOOKUP($AE388,Afleveradressen!$A$8:$P$57,11,FALSE),"")</f>
        <v/>
      </c>
      <c r="O388" s="101" t="str">
        <f>IF($AE388&lt;&gt;"",VLOOKUP($AE388,Afleveradressen!$A$8:$P$57,12,FALSE),"")</f>
        <v/>
      </c>
      <c r="P388" s="72" t="str">
        <f>IF(AND('Taarten koppelen'!G45&lt;&gt;"",$Y388&lt;&gt;""),'Taarten koppelen'!G45,"")</f>
        <v/>
      </c>
      <c r="Q388" s="17" t="str">
        <f t="shared" si="10"/>
        <v/>
      </c>
      <c r="R388" s="102" t="str">
        <f>IF($AE388&lt;&gt;"",VLOOKUP($AE388,Afleveradressen!$A$8:$P$57,8,FALSE),"")</f>
        <v/>
      </c>
      <c r="S388" s="105" t="str">
        <f>IF($AE388&lt;&gt;"",VLOOKUP($AE388,Afleveradressen!$A$8:$P$57,14,FALSE),"")</f>
        <v/>
      </c>
      <c r="T388" s="103" t="str">
        <f>IF(S388&lt;&gt;"",VLOOKUP($S388,stamgegevens!$B$5:$E$15,3,FALSE),"")</f>
        <v/>
      </c>
      <c r="U388" s="103" t="str">
        <f>IF(T388&lt;&gt;"",VLOOKUP($S388,stamgegevens!$B$5:$E$15,4,FALSE),"")</f>
        <v/>
      </c>
      <c r="V388" s="17"/>
      <c r="W388" s="17"/>
      <c r="X388" s="17" t="str">
        <f>IF(Y388="","",VLOOKUP(Y388,stamgegevens!$C$23:$H$52,6,FALSE))</f>
        <v/>
      </c>
      <c r="Y388" s="104" t="str">
        <f>IF('Taarten koppelen'!$Q45&lt;&gt;"",'Taarten koppelen'!$Q$4,"")</f>
        <v/>
      </c>
      <c r="Z388" s="17" t="str">
        <f>IF('Taarten koppelen'!Q45&lt;&gt;"",'Taarten koppelen'!Q45,"")</f>
        <v/>
      </c>
      <c r="AE388" s="1" t="str">
        <f t="shared" si="11"/>
        <v/>
      </c>
    </row>
    <row r="389" spans="4:31" x14ac:dyDescent="0.2">
      <c r="D389" s="100" t="str">
        <f>IF($AE389&lt;&gt;"",VLOOKUP($AE389,Afleveradressen!$A$8:$P$57,15,FALSE),"")</f>
        <v/>
      </c>
      <c r="E389" s="17"/>
      <c r="F389" s="17" t="str">
        <f>IF(AE389&lt;&gt;"",Bestelformulier!$F$44,"")</f>
        <v/>
      </c>
      <c r="G389" s="104"/>
      <c r="H389" s="100" t="str">
        <f>IF($AE389&lt;&gt;"",VLOOKUP($AE389,Afleveradressen!$A$8:$P$57,4,FALSE),"")</f>
        <v/>
      </c>
      <c r="I389" s="101" t="str">
        <f>IF($AE389&lt;&gt;"",VLOOKUP($AE389,Afleveradressen!$A$8:$P$57,5,FALSE),"")</f>
        <v/>
      </c>
      <c r="J389" s="101" t="str">
        <f>IF($AE389&lt;&gt;"",VLOOKUP($AE389,Afleveradressen!$A$8:$P$57,6,FALSE),"")</f>
        <v/>
      </c>
      <c r="K389" s="102" t="str">
        <f>IF($AE389&lt;&gt;"",VLOOKUP($AE389,Afleveradressen!$A$8:$P$57,7,FALSE),"")</f>
        <v/>
      </c>
      <c r="L389" s="72" t="str">
        <f>IF(AND('Taarten koppelen'!E46&lt;&gt;"",$Y389&lt;&gt;""),'Taarten koppelen'!E46,"")</f>
        <v/>
      </c>
      <c r="M389" s="72" t="str">
        <f>IF(AND('Taarten koppelen'!F46&lt;&gt;"",$Y389&lt;&gt;""),'Taarten koppelen'!F46,"")</f>
        <v/>
      </c>
      <c r="N389" s="72" t="str">
        <f>IF($AE389&lt;&gt;"",VLOOKUP($AE389,Afleveradressen!$A$8:$P$57,11,FALSE),"")</f>
        <v/>
      </c>
      <c r="O389" s="101" t="str">
        <f>IF($AE389&lt;&gt;"",VLOOKUP($AE389,Afleveradressen!$A$8:$P$57,12,FALSE),"")</f>
        <v/>
      </c>
      <c r="P389" s="72" t="str">
        <f>IF(AND('Taarten koppelen'!G46&lt;&gt;"",$Y389&lt;&gt;""),'Taarten koppelen'!G46,"")</f>
        <v/>
      </c>
      <c r="Q389" s="17" t="str">
        <f t="shared" si="10"/>
        <v/>
      </c>
      <c r="R389" s="102" t="str">
        <f>IF($AE389&lt;&gt;"",VLOOKUP($AE389,Afleveradressen!$A$8:$P$57,8,FALSE),"")</f>
        <v/>
      </c>
      <c r="S389" s="105" t="str">
        <f>IF($AE389&lt;&gt;"",VLOOKUP($AE389,Afleveradressen!$A$8:$P$57,14,FALSE),"")</f>
        <v/>
      </c>
      <c r="T389" s="103" t="str">
        <f>IF(S389&lt;&gt;"",VLOOKUP($S389,stamgegevens!$B$5:$E$15,3,FALSE),"")</f>
        <v/>
      </c>
      <c r="U389" s="103" t="str">
        <f>IF(T389&lt;&gt;"",VLOOKUP($S389,stamgegevens!$B$5:$E$15,4,FALSE),"")</f>
        <v/>
      </c>
      <c r="V389" s="17"/>
      <c r="W389" s="17"/>
      <c r="X389" s="17" t="str">
        <f>IF(Y389="","",VLOOKUP(Y389,stamgegevens!$C$23:$H$52,6,FALSE))</f>
        <v/>
      </c>
      <c r="Y389" s="104" t="str">
        <f>IF('Taarten koppelen'!$Q46&lt;&gt;"",'Taarten koppelen'!$Q$4,"")</f>
        <v/>
      </c>
      <c r="Z389" s="17" t="str">
        <f>IF('Taarten koppelen'!Q46&lt;&gt;"",'Taarten koppelen'!Q46,"")</f>
        <v/>
      </c>
      <c r="AE389" s="1" t="str">
        <f t="shared" si="11"/>
        <v/>
      </c>
    </row>
    <row r="390" spans="4:31" x14ac:dyDescent="0.2">
      <c r="D390" s="100" t="str">
        <f>IF($AE390&lt;&gt;"",VLOOKUP($AE390,Afleveradressen!$A$8:$P$57,15,FALSE),"")</f>
        <v/>
      </c>
      <c r="E390" s="17"/>
      <c r="F390" s="17" t="str">
        <f>IF(AE390&lt;&gt;"",Bestelformulier!$F$44,"")</f>
        <v/>
      </c>
      <c r="G390" s="104"/>
      <c r="H390" s="100" t="str">
        <f>IF($AE390&lt;&gt;"",VLOOKUP($AE390,Afleveradressen!$A$8:$P$57,4,FALSE),"")</f>
        <v/>
      </c>
      <c r="I390" s="101" t="str">
        <f>IF($AE390&lt;&gt;"",VLOOKUP($AE390,Afleveradressen!$A$8:$P$57,5,FALSE),"")</f>
        <v/>
      </c>
      <c r="J390" s="101" t="str">
        <f>IF($AE390&lt;&gt;"",VLOOKUP($AE390,Afleveradressen!$A$8:$P$57,6,FALSE),"")</f>
        <v/>
      </c>
      <c r="K390" s="102" t="str">
        <f>IF($AE390&lt;&gt;"",VLOOKUP($AE390,Afleveradressen!$A$8:$P$57,7,FALSE),"")</f>
        <v/>
      </c>
      <c r="L390" s="72" t="str">
        <f>IF(AND('Taarten koppelen'!E47&lt;&gt;"",$Y390&lt;&gt;""),'Taarten koppelen'!E47,"")</f>
        <v/>
      </c>
      <c r="M390" s="72" t="str">
        <f>IF(AND('Taarten koppelen'!F47&lt;&gt;"",$Y390&lt;&gt;""),'Taarten koppelen'!F47,"")</f>
        <v/>
      </c>
      <c r="N390" s="72" t="str">
        <f>IF($AE390&lt;&gt;"",VLOOKUP($AE390,Afleveradressen!$A$8:$P$57,11,FALSE),"")</f>
        <v/>
      </c>
      <c r="O390" s="101" t="str">
        <f>IF($AE390&lt;&gt;"",VLOOKUP($AE390,Afleveradressen!$A$8:$P$57,12,FALSE),"")</f>
        <v/>
      </c>
      <c r="P390" s="72" t="str">
        <f>IF(AND('Taarten koppelen'!G47&lt;&gt;"",$Y390&lt;&gt;""),'Taarten koppelen'!G47,"")</f>
        <v/>
      </c>
      <c r="Q390" s="17" t="str">
        <f t="shared" si="10"/>
        <v/>
      </c>
      <c r="R390" s="102" t="str">
        <f>IF($AE390&lt;&gt;"",VLOOKUP($AE390,Afleveradressen!$A$8:$P$57,8,FALSE),"")</f>
        <v/>
      </c>
      <c r="S390" s="105" t="str">
        <f>IF($AE390&lt;&gt;"",VLOOKUP($AE390,Afleveradressen!$A$8:$P$57,14,FALSE),"")</f>
        <v/>
      </c>
      <c r="T390" s="103" t="str">
        <f>IF(S390&lt;&gt;"",VLOOKUP($S390,stamgegevens!$B$5:$E$15,3,FALSE),"")</f>
        <v/>
      </c>
      <c r="U390" s="103" t="str">
        <f>IF(T390&lt;&gt;"",VLOOKUP($S390,stamgegevens!$B$5:$E$15,4,FALSE),"")</f>
        <v/>
      </c>
      <c r="V390" s="17"/>
      <c r="W390" s="17"/>
      <c r="X390" s="17" t="str">
        <f>IF(Y390="","",VLOOKUP(Y390,stamgegevens!$C$23:$H$52,6,FALSE))</f>
        <v/>
      </c>
      <c r="Y390" s="104" t="str">
        <f>IF('Taarten koppelen'!$Q47&lt;&gt;"",'Taarten koppelen'!$Q$4,"")</f>
        <v/>
      </c>
      <c r="Z390" s="17" t="str">
        <f>IF('Taarten koppelen'!Q47&lt;&gt;"",'Taarten koppelen'!Q47,"")</f>
        <v/>
      </c>
      <c r="AE390" s="1" t="str">
        <f t="shared" si="11"/>
        <v/>
      </c>
    </row>
    <row r="391" spans="4:31" x14ac:dyDescent="0.2">
      <c r="D391" s="100" t="str">
        <f>IF($AE391&lt;&gt;"",VLOOKUP($AE391,Afleveradressen!$A$8:$P$57,15,FALSE),"")</f>
        <v/>
      </c>
      <c r="E391" s="17"/>
      <c r="F391" s="17" t="str">
        <f>IF(AE391&lt;&gt;"",Bestelformulier!$F$44,"")</f>
        <v/>
      </c>
      <c r="G391" s="104"/>
      <c r="H391" s="100" t="str">
        <f>IF($AE391&lt;&gt;"",VLOOKUP($AE391,Afleveradressen!$A$8:$P$57,4,FALSE),"")</f>
        <v/>
      </c>
      <c r="I391" s="101" t="str">
        <f>IF($AE391&lt;&gt;"",VLOOKUP($AE391,Afleveradressen!$A$8:$P$57,5,FALSE),"")</f>
        <v/>
      </c>
      <c r="J391" s="101" t="str">
        <f>IF($AE391&lt;&gt;"",VLOOKUP($AE391,Afleveradressen!$A$8:$P$57,6,FALSE),"")</f>
        <v/>
      </c>
      <c r="K391" s="102" t="str">
        <f>IF($AE391&lt;&gt;"",VLOOKUP($AE391,Afleveradressen!$A$8:$P$57,7,FALSE),"")</f>
        <v/>
      </c>
      <c r="L391" s="72" t="str">
        <f>IF(AND('Taarten koppelen'!E48&lt;&gt;"",$Y391&lt;&gt;""),'Taarten koppelen'!E48,"")</f>
        <v/>
      </c>
      <c r="M391" s="72" t="str">
        <f>IF(AND('Taarten koppelen'!F48&lt;&gt;"",$Y391&lt;&gt;""),'Taarten koppelen'!F48,"")</f>
        <v/>
      </c>
      <c r="N391" s="72" t="str">
        <f>IF($AE391&lt;&gt;"",VLOOKUP($AE391,Afleveradressen!$A$8:$P$57,11,FALSE),"")</f>
        <v/>
      </c>
      <c r="O391" s="101" t="str">
        <f>IF($AE391&lt;&gt;"",VLOOKUP($AE391,Afleveradressen!$A$8:$P$57,12,FALSE),"")</f>
        <v/>
      </c>
      <c r="P391" s="72" t="str">
        <f>IF(AND('Taarten koppelen'!G48&lt;&gt;"",$Y391&lt;&gt;""),'Taarten koppelen'!G48,"")</f>
        <v/>
      </c>
      <c r="Q391" s="17" t="str">
        <f t="shared" ref="Q391:Q454" si="12">IF(P391&lt;&gt;"","NL","")</f>
        <v/>
      </c>
      <c r="R391" s="102" t="str">
        <f>IF($AE391&lt;&gt;"",VLOOKUP($AE391,Afleveradressen!$A$8:$P$57,8,FALSE),"")</f>
        <v/>
      </c>
      <c r="S391" s="105" t="str">
        <f>IF($AE391&lt;&gt;"",VLOOKUP($AE391,Afleveradressen!$A$8:$P$57,14,FALSE),"")</f>
        <v/>
      </c>
      <c r="T391" s="103" t="str">
        <f>IF(S391&lt;&gt;"",VLOOKUP($S391,stamgegevens!$B$5:$E$15,3,FALSE),"")</f>
        <v/>
      </c>
      <c r="U391" s="103" t="str">
        <f>IF(T391&lt;&gt;"",VLOOKUP($S391,stamgegevens!$B$5:$E$15,4,FALSE),"")</f>
        <v/>
      </c>
      <c r="V391" s="17"/>
      <c r="W391" s="17"/>
      <c r="X391" s="17" t="str">
        <f>IF(Y391="","",VLOOKUP(Y391,stamgegevens!$C$23:$H$52,6,FALSE))</f>
        <v/>
      </c>
      <c r="Y391" s="104" t="str">
        <f>IF('Taarten koppelen'!$Q48&lt;&gt;"",'Taarten koppelen'!$Q$4,"")</f>
        <v/>
      </c>
      <c r="Z391" s="17" t="str">
        <f>IF('Taarten koppelen'!Q48&lt;&gt;"",'Taarten koppelen'!Q48,"")</f>
        <v/>
      </c>
      <c r="AE391" s="1" t="str">
        <f t="shared" si="11"/>
        <v/>
      </c>
    </row>
    <row r="392" spans="4:31" x14ac:dyDescent="0.2">
      <c r="D392" s="100" t="str">
        <f>IF($AE392&lt;&gt;"",VLOOKUP($AE392,Afleveradressen!$A$8:$P$57,15,FALSE),"")</f>
        <v/>
      </c>
      <c r="E392" s="17"/>
      <c r="F392" s="17" t="str">
        <f>IF(AE392&lt;&gt;"",Bestelformulier!$F$44,"")</f>
        <v/>
      </c>
      <c r="G392" s="104"/>
      <c r="H392" s="100" t="str">
        <f>IF($AE392&lt;&gt;"",VLOOKUP($AE392,Afleveradressen!$A$8:$P$57,4,FALSE),"")</f>
        <v/>
      </c>
      <c r="I392" s="101" t="str">
        <f>IF($AE392&lt;&gt;"",VLOOKUP($AE392,Afleveradressen!$A$8:$P$57,5,FALSE),"")</f>
        <v/>
      </c>
      <c r="J392" s="101" t="str">
        <f>IF($AE392&lt;&gt;"",VLOOKUP($AE392,Afleveradressen!$A$8:$P$57,6,FALSE),"")</f>
        <v/>
      </c>
      <c r="K392" s="102" t="str">
        <f>IF($AE392&lt;&gt;"",VLOOKUP($AE392,Afleveradressen!$A$8:$P$57,7,FALSE),"")</f>
        <v/>
      </c>
      <c r="L392" s="72" t="str">
        <f>IF(AND('Taarten koppelen'!E49&lt;&gt;"",$Y392&lt;&gt;""),'Taarten koppelen'!E49,"")</f>
        <v/>
      </c>
      <c r="M392" s="72" t="str">
        <f>IF(AND('Taarten koppelen'!F49&lt;&gt;"",$Y392&lt;&gt;""),'Taarten koppelen'!F49,"")</f>
        <v/>
      </c>
      <c r="N392" s="72" t="str">
        <f>IF($AE392&lt;&gt;"",VLOOKUP($AE392,Afleveradressen!$A$8:$P$57,11,FALSE),"")</f>
        <v/>
      </c>
      <c r="O392" s="101" t="str">
        <f>IF($AE392&lt;&gt;"",VLOOKUP($AE392,Afleveradressen!$A$8:$P$57,12,FALSE),"")</f>
        <v/>
      </c>
      <c r="P392" s="72" t="str">
        <f>IF(AND('Taarten koppelen'!G49&lt;&gt;"",$Y392&lt;&gt;""),'Taarten koppelen'!G49,"")</f>
        <v/>
      </c>
      <c r="Q392" s="17" t="str">
        <f t="shared" si="12"/>
        <v/>
      </c>
      <c r="R392" s="102" t="str">
        <f>IF($AE392&lt;&gt;"",VLOOKUP($AE392,Afleveradressen!$A$8:$P$57,8,FALSE),"")</f>
        <v/>
      </c>
      <c r="S392" s="105" t="str">
        <f>IF($AE392&lt;&gt;"",VLOOKUP($AE392,Afleveradressen!$A$8:$P$57,14,FALSE),"")</f>
        <v/>
      </c>
      <c r="T392" s="103" t="str">
        <f>IF(S392&lt;&gt;"",VLOOKUP($S392,stamgegevens!$B$5:$E$15,3,FALSE),"")</f>
        <v/>
      </c>
      <c r="U392" s="103" t="str">
        <f>IF(T392&lt;&gt;"",VLOOKUP($S392,stamgegevens!$B$5:$E$15,4,FALSE),"")</f>
        <v/>
      </c>
      <c r="V392" s="17"/>
      <c r="W392" s="17"/>
      <c r="X392" s="17" t="str">
        <f>IF(Y392="","",VLOOKUP(Y392,stamgegevens!$C$23:$H$52,6,FALSE))</f>
        <v/>
      </c>
      <c r="Y392" s="104" t="str">
        <f>IF('Taarten koppelen'!$Q49&lt;&gt;"",'Taarten koppelen'!$Q$4,"")</f>
        <v/>
      </c>
      <c r="Z392" s="17" t="str">
        <f>IF('Taarten koppelen'!Q49&lt;&gt;"",'Taarten koppelen'!Q49,"")</f>
        <v/>
      </c>
      <c r="AE392" s="1" t="str">
        <f t="shared" ref="AE392:AE455" si="13">CONCATENATE(L392,M392,P392)</f>
        <v/>
      </c>
    </row>
    <row r="393" spans="4:31" x14ac:dyDescent="0.2">
      <c r="D393" s="100" t="str">
        <f>IF($AE393&lt;&gt;"",VLOOKUP($AE393,Afleveradressen!$A$8:$P$57,15,FALSE),"")</f>
        <v/>
      </c>
      <c r="E393" s="17"/>
      <c r="F393" s="17" t="str">
        <f>IF(AE393&lt;&gt;"",Bestelformulier!$F$44,"")</f>
        <v/>
      </c>
      <c r="G393" s="104"/>
      <c r="H393" s="100" t="str">
        <f>IF($AE393&lt;&gt;"",VLOOKUP($AE393,Afleveradressen!$A$8:$P$57,4,FALSE),"")</f>
        <v/>
      </c>
      <c r="I393" s="101" t="str">
        <f>IF($AE393&lt;&gt;"",VLOOKUP($AE393,Afleveradressen!$A$8:$P$57,5,FALSE),"")</f>
        <v/>
      </c>
      <c r="J393" s="101" t="str">
        <f>IF($AE393&lt;&gt;"",VLOOKUP($AE393,Afleveradressen!$A$8:$P$57,6,FALSE),"")</f>
        <v/>
      </c>
      <c r="K393" s="102" t="str">
        <f>IF($AE393&lt;&gt;"",VLOOKUP($AE393,Afleveradressen!$A$8:$P$57,7,FALSE),"")</f>
        <v/>
      </c>
      <c r="L393" s="72" t="str">
        <f>IF(AND('Taarten koppelen'!E50&lt;&gt;"",$Y393&lt;&gt;""),'Taarten koppelen'!E50,"")</f>
        <v/>
      </c>
      <c r="M393" s="72" t="str">
        <f>IF(AND('Taarten koppelen'!F50&lt;&gt;"",$Y393&lt;&gt;""),'Taarten koppelen'!F50,"")</f>
        <v/>
      </c>
      <c r="N393" s="72" t="str">
        <f>IF($AE393&lt;&gt;"",VLOOKUP($AE393,Afleveradressen!$A$8:$P$57,11,FALSE),"")</f>
        <v/>
      </c>
      <c r="O393" s="101" t="str">
        <f>IF($AE393&lt;&gt;"",VLOOKUP($AE393,Afleveradressen!$A$8:$P$57,12,FALSE),"")</f>
        <v/>
      </c>
      <c r="P393" s="72" t="str">
        <f>IF(AND('Taarten koppelen'!G50&lt;&gt;"",$Y393&lt;&gt;""),'Taarten koppelen'!G50,"")</f>
        <v/>
      </c>
      <c r="Q393" s="17" t="str">
        <f t="shared" si="12"/>
        <v/>
      </c>
      <c r="R393" s="102" t="str">
        <f>IF($AE393&lt;&gt;"",VLOOKUP($AE393,Afleveradressen!$A$8:$P$57,8,FALSE),"")</f>
        <v/>
      </c>
      <c r="S393" s="105" t="str">
        <f>IF($AE393&lt;&gt;"",VLOOKUP($AE393,Afleveradressen!$A$8:$P$57,14,FALSE),"")</f>
        <v/>
      </c>
      <c r="T393" s="103" t="str">
        <f>IF(S393&lt;&gt;"",VLOOKUP($S393,stamgegevens!$B$5:$E$15,3,FALSE),"")</f>
        <v/>
      </c>
      <c r="U393" s="103" t="str">
        <f>IF(T393&lt;&gt;"",VLOOKUP($S393,stamgegevens!$B$5:$E$15,4,FALSE),"")</f>
        <v/>
      </c>
      <c r="V393" s="17"/>
      <c r="W393" s="17"/>
      <c r="X393" s="17" t="str">
        <f>IF(Y393="","",VLOOKUP(Y393,stamgegevens!$C$23:$H$52,6,FALSE))</f>
        <v/>
      </c>
      <c r="Y393" s="104" t="str">
        <f>IF('Taarten koppelen'!$Q50&lt;&gt;"",'Taarten koppelen'!$Q$4,"")</f>
        <v/>
      </c>
      <c r="Z393" s="17" t="str">
        <f>IF('Taarten koppelen'!Q50&lt;&gt;"",'Taarten koppelen'!Q50,"")</f>
        <v/>
      </c>
      <c r="AE393" s="1" t="str">
        <f t="shared" si="13"/>
        <v/>
      </c>
    </row>
    <row r="394" spans="4:31" x14ac:dyDescent="0.2">
      <c r="D394" s="100" t="str">
        <f>IF($AE394&lt;&gt;"",VLOOKUP($AE394,Afleveradressen!$A$8:$P$57,15,FALSE),"")</f>
        <v/>
      </c>
      <c r="E394" s="17"/>
      <c r="F394" s="17" t="str">
        <f>IF(AE394&lt;&gt;"",Bestelformulier!$F$44,"")</f>
        <v/>
      </c>
      <c r="G394" s="104"/>
      <c r="H394" s="100" t="str">
        <f>IF($AE394&lt;&gt;"",VLOOKUP($AE394,Afleveradressen!$A$8:$P$57,4,FALSE),"")</f>
        <v/>
      </c>
      <c r="I394" s="101" t="str">
        <f>IF($AE394&lt;&gt;"",VLOOKUP($AE394,Afleveradressen!$A$8:$P$57,5,FALSE),"")</f>
        <v/>
      </c>
      <c r="J394" s="101" t="str">
        <f>IF($AE394&lt;&gt;"",VLOOKUP($AE394,Afleveradressen!$A$8:$P$57,6,FALSE),"")</f>
        <v/>
      </c>
      <c r="K394" s="102" t="str">
        <f>IF($AE394&lt;&gt;"",VLOOKUP($AE394,Afleveradressen!$A$8:$P$57,7,FALSE),"")</f>
        <v/>
      </c>
      <c r="L394" s="72" t="str">
        <f>IF(AND('Taarten koppelen'!E51&lt;&gt;"",$Y394&lt;&gt;""),'Taarten koppelen'!E51,"")</f>
        <v/>
      </c>
      <c r="M394" s="72" t="str">
        <f>IF(AND('Taarten koppelen'!F51&lt;&gt;"",$Y394&lt;&gt;""),'Taarten koppelen'!F51,"")</f>
        <v/>
      </c>
      <c r="N394" s="72" t="str">
        <f>IF($AE394&lt;&gt;"",VLOOKUP($AE394,Afleveradressen!$A$8:$P$57,11,FALSE),"")</f>
        <v/>
      </c>
      <c r="O394" s="101" t="str">
        <f>IF($AE394&lt;&gt;"",VLOOKUP($AE394,Afleveradressen!$A$8:$P$57,12,FALSE),"")</f>
        <v/>
      </c>
      <c r="P394" s="72" t="str">
        <f>IF(AND('Taarten koppelen'!G51&lt;&gt;"",$Y394&lt;&gt;""),'Taarten koppelen'!G51,"")</f>
        <v/>
      </c>
      <c r="Q394" s="17" t="str">
        <f t="shared" si="12"/>
        <v/>
      </c>
      <c r="R394" s="102" t="str">
        <f>IF($AE394&lt;&gt;"",VLOOKUP($AE394,Afleveradressen!$A$8:$P$57,8,FALSE),"")</f>
        <v/>
      </c>
      <c r="S394" s="105" t="str">
        <f>IF($AE394&lt;&gt;"",VLOOKUP($AE394,Afleveradressen!$A$8:$P$57,14,FALSE),"")</f>
        <v/>
      </c>
      <c r="T394" s="103" t="str">
        <f>IF(S394&lt;&gt;"",VLOOKUP($S394,stamgegevens!$B$5:$E$15,3,FALSE),"")</f>
        <v/>
      </c>
      <c r="U394" s="103" t="str">
        <f>IF(T394&lt;&gt;"",VLOOKUP($S394,stamgegevens!$B$5:$E$15,4,FALSE),"")</f>
        <v/>
      </c>
      <c r="V394" s="17"/>
      <c r="W394" s="17"/>
      <c r="X394" s="17" t="str">
        <f>IF(Y394="","",VLOOKUP(Y394,stamgegevens!$C$23:$H$52,6,FALSE))</f>
        <v/>
      </c>
      <c r="Y394" s="104" t="str">
        <f>IF('Taarten koppelen'!$Q51&lt;&gt;"",'Taarten koppelen'!$Q$4,"")</f>
        <v/>
      </c>
      <c r="Z394" s="17" t="str">
        <f>IF('Taarten koppelen'!Q51&lt;&gt;"",'Taarten koppelen'!Q51,"")</f>
        <v/>
      </c>
      <c r="AE394" s="1" t="str">
        <f t="shared" si="13"/>
        <v/>
      </c>
    </row>
    <row r="395" spans="4:31" x14ac:dyDescent="0.2">
      <c r="D395" s="100" t="str">
        <f>IF($AE395&lt;&gt;"",VLOOKUP($AE395,Afleveradressen!$A$8:$P$57,15,FALSE),"")</f>
        <v/>
      </c>
      <c r="E395" s="17"/>
      <c r="F395" s="17" t="str">
        <f>IF(AE395&lt;&gt;"",Bestelformulier!$F$44,"")</f>
        <v/>
      </c>
      <c r="G395" s="104"/>
      <c r="H395" s="100" t="str">
        <f>IF($AE395&lt;&gt;"",VLOOKUP($AE395,Afleveradressen!$A$8:$P$57,4,FALSE),"")</f>
        <v/>
      </c>
      <c r="I395" s="101" t="str">
        <f>IF($AE395&lt;&gt;"",VLOOKUP($AE395,Afleveradressen!$A$8:$P$57,5,FALSE),"")</f>
        <v/>
      </c>
      <c r="J395" s="101" t="str">
        <f>IF($AE395&lt;&gt;"",VLOOKUP($AE395,Afleveradressen!$A$8:$P$57,6,FALSE),"")</f>
        <v/>
      </c>
      <c r="K395" s="102" t="str">
        <f>IF($AE395&lt;&gt;"",VLOOKUP($AE395,Afleveradressen!$A$8:$P$57,7,FALSE),"")</f>
        <v/>
      </c>
      <c r="L395" s="72" t="str">
        <f>IF(AND('Taarten koppelen'!E52&lt;&gt;"",$Y395&lt;&gt;""),'Taarten koppelen'!E52,"")</f>
        <v/>
      </c>
      <c r="M395" s="72" t="str">
        <f>IF(AND('Taarten koppelen'!F52&lt;&gt;"",$Y395&lt;&gt;""),'Taarten koppelen'!F52,"")</f>
        <v/>
      </c>
      <c r="N395" s="72" t="str">
        <f>IF($AE395&lt;&gt;"",VLOOKUP($AE395,Afleveradressen!$A$8:$P$57,11,FALSE),"")</f>
        <v/>
      </c>
      <c r="O395" s="101" t="str">
        <f>IF($AE395&lt;&gt;"",VLOOKUP($AE395,Afleveradressen!$A$8:$P$57,12,FALSE),"")</f>
        <v/>
      </c>
      <c r="P395" s="72" t="str">
        <f>IF(AND('Taarten koppelen'!G52&lt;&gt;"",$Y395&lt;&gt;""),'Taarten koppelen'!G52,"")</f>
        <v/>
      </c>
      <c r="Q395" s="17" t="str">
        <f t="shared" si="12"/>
        <v/>
      </c>
      <c r="R395" s="102" t="str">
        <f>IF($AE395&lt;&gt;"",VLOOKUP($AE395,Afleveradressen!$A$8:$P$57,8,FALSE),"")</f>
        <v/>
      </c>
      <c r="S395" s="105" t="str">
        <f>IF($AE395&lt;&gt;"",VLOOKUP($AE395,Afleveradressen!$A$8:$P$57,14,FALSE),"")</f>
        <v/>
      </c>
      <c r="T395" s="103" t="str">
        <f>IF(S395&lt;&gt;"",VLOOKUP($S395,stamgegevens!$B$5:$E$15,3,FALSE),"")</f>
        <v/>
      </c>
      <c r="U395" s="103" t="str">
        <f>IF(T395&lt;&gt;"",VLOOKUP($S395,stamgegevens!$B$5:$E$15,4,FALSE),"")</f>
        <v/>
      </c>
      <c r="V395" s="17"/>
      <c r="W395" s="17"/>
      <c r="X395" s="17" t="str">
        <f>IF(Y395="","",VLOOKUP(Y395,stamgegevens!$C$23:$H$52,6,FALSE))</f>
        <v/>
      </c>
      <c r="Y395" s="104" t="str">
        <f>IF('Taarten koppelen'!$Q52&lt;&gt;"",'Taarten koppelen'!$Q$4,"")</f>
        <v/>
      </c>
      <c r="Z395" s="17" t="str">
        <f>IF('Taarten koppelen'!Q52&lt;&gt;"",'Taarten koppelen'!Q52,"")</f>
        <v/>
      </c>
      <c r="AE395" s="1" t="str">
        <f t="shared" si="13"/>
        <v/>
      </c>
    </row>
    <row r="396" spans="4:31" x14ac:dyDescent="0.2">
      <c r="D396" s="100" t="str">
        <f>IF($AE396&lt;&gt;"",VLOOKUP($AE396,Afleveradressen!$A$8:$P$57,15,FALSE),"")</f>
        <v/>
      </c>
      <c r="E396" s="17"/>
      <c r="F396" s="17" t="str">
        <f>IF(AE396&lt;&gt;"",Bestelformulier!$F$44,"")</f>
        <v/>
      </c>
      <c r="G396" s="104"/>
      <c r="H396" s="100" t="str">
        <f>IF($AE396&lt;&gt;"",VLOOKUP($AE396,Afleveradressen!$A$8:$P$57,4,FALSE),"")</f>
        <v/>
      </c>
      <c r="I396" s="101" t="str">
        <f>IF($AE396&lt;&gt;"",VLOOKUP($AE396,Afleveradressen!$A$8:$P$57,5,FALSE),"")</f>
        <v/>
      </c>
      <c r="J396" s="101" t="str">
        <f>IF($AE396&lt;&gt;"",VLOOKUP($AE396,Afleveradressen!$A$8:$P$57,6,FALSE),"")</f>
        <v/>
      </c>
      <c r="K396" s="102" t="str">
        <f>IF($AE396&lt;&gt;"",VLOOKUP($AE396,Afleveradressen!$A$8:$P$57,7,FALSE),"")</f>
        <v/>
      </c>
      <c r="L396" s="72" t="str">
        <f>IF(AND('Taarten koppelen'!E53&lt;&gt;"",$Y396&lt;&gt;""),'Taarten koppelen'!E53,"")</f>
        <v/>
      </c>
      <c r="M396" s="72" t="str">
        <f>IF(AND('Taarten koppelen'!F53&lt;&gt;"",$Y396&lt;&gt;""),'Taarten koppelen'!F53,"")</f>
        <v/>
      </c>
      <c r="N396" s="72" t="str">
        <f>IF($AE396&lt;&gt;"",VLOOKUP($AE396,Afleveradressen!$A$8:$P$57,11,FALSE),"")</f>
        <v/>
      </c>
      <c r="O396" s="101" t="str">
        <f>IF($AE396&lt;&gt;"",VLOOKUP($AE396,Afleveradressen!$A$8:$P$57,12,FALSE),"")</f>
        <v/>
      </c>
      <c r="P396" s="72" t="str">
        <f>IF(AND('Taarten koppelen'!G53&lt;&gt;"",$Y396&lt;&gt;""),'Taarten koppelen'!G53,"")</f>
        <v/>
      </c>
      <c r="Q396" s="17" t="str">
        <f t="shared" si="12"/>
        <v/>
      </c>
      <c r="R396" s="102" t="str">
        <f>IF($AE396&lt;&gt;"",VLOOKUP($AE396,Afleveradressen!$A$8:$P$57,8,FALSE),"")</f>
        <v/>
      </c>
      <c r="S396" s="105" t="str">
        <f>IF($AE396&lt;&gt;"",VLOOKUP($AE396,Afleveradressen!$A$8:$P$57,14,FALSE),"")</f>
        <v/>
      </c>
      <c r="T396" s="103" t="str">
        <f>IF(S396&lt;&gt;"",VLOOKUP($S396,stamgegevens!$B$5:$E$15,3,FALSE),"")</f>
        <v/>
      </c>
      <c r="U396" s="103" t="str">
        <f>IF(T396&lt;&gt;"",VLOOKUP($S396,stamgegevens!$B$5:$E$15,4,FALSE),"")</f>
        <v/>
      </c>
      <c r="V396" s="17"/>
      <c r="W396" s="17"/>
      <c r="X396" s="17" t="str">
        <f>IF(Y396="","",VLOOKUP(Y396,stamgegevens!$C$23:$H$52,6,FALSE))</f>
        <v/>
      </c>
      <c r="Y396" s="104" t="str">
        <f>IF('Taarten koppelen'!$Q53&lt;&gt;"",'Taarten koppelen'!$Q$4,"")</f>
        <v/>
      </c>
      <c r="Z396" s="17" t="str">
        <f>IF('Taarten koppelen'!Q53&lt;&gt;"",'Taarten koppelen'!Q53,"")</f>
        <v/>
      </c>
      <c r="AE396" s="1" t="str">
        <f t="shared" si="13"/>
        <v/>
      </c>
    </row>
    <row r="397" spans="4:31" x14ac:dyDescent="0.2">
      <c r="D397" s="100" t="str">
        <f>IF($AE397&lt;&gt;"",VLOOKUP($AE397,Afleveradressen!$A$8:$P$57,15,FALSE),"")</f>
        <v/>
      </c>
      <c r="E397" s="17"/>
      <c r="F397" s="17" t="str">
        <f>IF(AE397&lt;&gt;"",Bestelformulier!$F$44,"")</f>
        <v/>
      </c>
      <c r="G397" s="104"/>
      <c r="H397" s="100" t="str">
        <f>IF($AE397&lt;&gt;"",VLOOKUP($AE397,Afleveradressen!$A$8:$P$57,4,FALSE),"")</f>
        <v/>
      </c>
      <c r="I397" s="101" t="str">
        <f>IF($AE397&lt;&gt;"",VLOOKUP($AE397,Afleveradressen!$A$8:$P$57,5,FALSE),"")</f>
        <v/>
      </c>
      <c r="J397" s="101" t="str">
        <f>IF($AE397&lt;&gt;"",VLOOKUP($AE397,Afleveradressen!$A$8:$P$57,6,FALSE),"")</f>
        <v/>
      </c>
      <c r="K397" s="102" t="str">
        <f>IF($AE397&lt;&gt;"",VLOOKUP($AE397,Afleveradressen!$A$8:$P$57,7,FALSE),"")</f>
        <v/>
      </c>
      <c r="L397" s="72" t="str">
        <f>IF(AND('Taarten koppelen'!E54&lt;&gt;"",$Y397&lt;&gt;""),'Taarten koppelen'!E54,"")</f>
        <v/>
      </c>
      <c r="M397" s="72" t="str">
        <f>IF(AND('Taarten koppelen'!F54&lt;&gt;"",$Y397&lt;&gt;""),'Taarten koppelen'!F54,"")</f>
        <v/>
      </c>
      <c r="N397" s="72" t="str">
        <f>IF($AE397&lt;&gt;"",VLOOKUP($AE397,Afleveradressen!$A$8:$P$57,11,FALSE),"")</f>
        <v/>
      </c>
      <c r="O397" s="101" t="str">
        <f>IF($AE397&lt;&gt;"",VLOOKUP($AE397,Afleveradressen!$A$8:$P$57,12,FALSE),"")</f>
        <v/>
      </c>
      <c r="P397" s="72" t="str">
        <f>IF(AND('Taarten koppelen'!G54&lt;&gt;"",$Y397&lt;&gt;""),'Taarten koppelen'!G54,"")</f>
        <v/>
      </c>
      <c r="Q397" s="17" t="str">
        <f t="shared" si="12"/>
        <v/>
      </c>
      <c r="R397" s="102" t="str">
        <f>IF($AE397&lt;&gt;"",VLOOKUP($AE397,Afleveradressen!$A$8:$P$57,8,FALSE),"")</f>
        <v/>
      </c>
      <c r="S397" s="105" t="str">
        <f>IF($AE397&lt;&gt;"",VLOOKUP($AE397,Afleveradressen!$A$8:$P$57,14,FALSE),"")</f>
        <v/>
      </c>
      <c r="T397" s="103" t="str">
        <f>IF(S397&lt;&gt;"",VLOOKUP($S397,stamgegevens!$B$5:$E$15,3,FALSE),"")</f>
        <v/>
      </c>
      <c r="U397" s="103" t="str">
        <f>IF(T397&lt;&gt;"",VLOOKUP($S397,stamgegevens!$B$5:$E$15,4,FALSE),"")</f>
        <v/>
      </c>
      <c r="V397" s="17"/>
      <c r="W397" s="17"/>
      <c r="X397" s="17" t="str">
        <f>IF(Y397="","",VLOOKUP(Y397,stamgegevens!$C$23:$H$52,6,FALSE))</f>
        <v/>
      </c>
      <c r="Y397" s="104" t="str">
        <f>IF('Taarten koppelen'!$Q54&lt;&gt;"",'Taarten koppelen'!$Q$4,"")</f>
        <v/>
      </c>
      <c r="Z397" s="17" t="str">
        <f>IF('Taarten koppelen'!Q54&lt;&gt;"",'Taarten koppelen'!Q54,"")</f>
        <v/>
      </c>
      <c r="AE397" s="1" t="str">
        <f t="shared" si="13"/>
        <v/>
      </c>
    </row>
    <row r="398" spans="4:31" x14ac:dyDescent="0.2">
      <c r="D398" s="100" t="str">
        <f>IF($AE398&lt;&gt;"",VLOOKUP($AE398,Afleveradressen!$A$8:$P$57,15,FALSE),"")</f>
        <v/>
      </c>
      <c r="E398" s="17"/>
      <c r="F398" s="17" t="str">
        <f>IF(AE398&lt;&gt;"",Bestelformulier!$F$44,"")</f>
        <v/>
      </c>
      <c r="G398" s="104"/>
      <c r="H398" s="100" t="str">
        <f>IF($AE398&lt;&gt;"",VLOOKUP($AE398,Afleveradressen!$A$8:$P$57,4,FALSE),"")</f>
        <v/>
      </c>
      <c r="I398" s="101" t="str">
        <f>IF($AE398&lt;&gt;"",VLOOKUP($AE398,Afleveradressen!$A$8:$P$57,5,FALSE),"")</f>
        <v/>
      </c>
      <c r="J398" s="101" t="str">
        <f>IF($AE398&lt;&gt;"",VLOOKUP($AE398,Afleveradressen!$A$8:$P$57,6,FALSE),"")</f>
        <v/>
      </c>
      <c r="K398" s="102" t="str">
        <f>IF($AE398&lt;&gt;"",VLOOKUP($AE398,Afleveradressen!$A$8:$P$57,7,FALSE),"")</f>
        <v/>
      </c>
      <c r="L398" s="72" t="str">
        <f>IF(AND('Taarten koppelen'!E55&lt;&gt;"",$Y398&lt;&gt;""),'Taarten koppelen'!E55,"")</f>
        <v/>
      </c>
      <c r="M398" s="72" t="str">
        <f>IF(AND('Taarten koppelen'!F55&lt;&gt;"",$Y398&lt;&gt;""),'Taarten koppelen'!F55,"")</f>
        <v/>
      </c>
      <c r="N398" s="72" t="str">
        <f>IF($AE398&lt;&gt;"",VLOOKUP($AE398,Afleveradressen!$A$8:$P$57,11,FALSE),"")</f>
        <v/>
      </c>
      <c r="O398" s="101" t="str">
        <f>IF($AE398&lt;&gt;"",VLOOKUP($AE398,Afleveradressen!$A$8:$P$57,12,FALSE),"")</f>
        <v/>
      </c>
      <c r="P398" s="72" t="str">
        <f>IF(AND('Taarten koppelen'!G55&lt;&gt;"",$Y398&lt;&gt;""),'Taarten koppelen'!G55,"")</f>
        <v/>
      </c>
      <c r="Q398" s="17" t="str">
        <f t="shared" si="12"/>
        <v/>
      </c>
      <c r="R398" s="102" t="str">
        <f>IF($AE398&lt;&gt;"",VLOOKUP($AE398,Afleveradressen!$A$8:$P$57,8,FALSE),"")</f>
        <v/>
      </c>
      <c r="S398" s="105" t="str">
        <f>IF($AE398&lt;&gt;"",VLOOKUP($AE398,Afleveradressen!$A$8:$P$57,14,FALSE),"")</f>
        <v/>
      </c>
      <c r="T398" s="103" t="str">
        <f>IF(S398&lt;&gt;"",VLOOKUP($S398,stamgegevens!$B$5:$E$15,3,FALSE),"")</f>
        <v/>
      </c>
      <c r="U398" s="103" t="str">
        <f>IF(T398&lt;&gt;"",VLOOKUP($S398,stamgegevens!$B$5:$E$15,4,FALSE),"")</f>
        <v/>
      </c>
      <c r="V398" s="17"/>
      <c r="W398" s="17"/>
      <c r="X398" s="17" t="str">
        <f>IF(Y398="","",VLOOKUP(Y398,stamgegevens!$C$23:$H$52,6,FALSE))</f>
        <v/>
      </c>
      <c r="Y398" s="104" t="str">
        <f>IF('Taarten koppelen'!$Q55&lt;&gt;"",'Taarten koppelen'!$Q$4,"")</f>
        <v/>
      </c>
      <c r="Z398" s="17" t="str">
        <f>IF('Taarten koppelen'!Q55&lt;&gt;"",'Taarten koppelen'!Q55,"")</f>
        <v/>
      </c>
      <c r="AE398" s="1" t="str">
        <f t="shared" si="13"/>
        <v/>
      </c>
    </row>
    <row r="399" spans="4:31" x14ac:dyDescent="0.2">
      <c r="D399" s="100" t="str">
        <f>IF($AE399&lt;&gt;"",VLOOKUP($AE399,Afleveradressen!$A$8:$P$57,15,FALSE),"")</f>
        <v/>
      </c>
      <c r="E399" s="17"/>
      <c r="F399" s="17" t="str">
        <f>IF(AE399&lt;&gt;"",Bestelformulier!$F$44,"")</f>
        <v/>
      </c>
      <c r="G399" s="104"/>
      <c r="H399" s="100" t="str">
        <f>IF($AE399&lt;&gt;"",VLOOKUP($AE399,Afleveradressen!$A$8:$P$57,4,FALSE),"")</f>
        <v/>
      </c>
      <c r="I399" s="101" t="str">
        <f>IF($AE399&lt;&gt;"",VLOOKUP($AE399,Afleveradressen!$A$8:$P$57,5,FALSE),"")</f>
        <v/>
      </c>
      <c r="J399" s="101" t="str">
        <f>IF($AE399&lt;&gt;"",VLOOKUP($AE399,Afleveradressen!$A$8:$P$57,6,FALSE),"")</f>
        <v/>
      </c>
      <c r="K399" s="102" t="str">
        <f>IF($AE399&lt;&gt;"",VLOOKUP($AE399,Afleveradressen!$A$8:$P$57,7,FALSE),"")</f>
        <v/>
      </c>
      <c r="L399" s="72" t="str">
        <f>IF(AND('Taarten koppelen'!E56&lt;&gt;"",$Y399&lt;&gt;""),'Taarten koppelen'!E56,"")</f>
        <v/>
      </c>
      <c r="M399" s="72" t="str">
        <f>IF(AND('Taarten koppelen'!F56&lt;&gt;"",$Y399&lt;&gt;""),'Taarten koppelen'!F56,"")</f>
        <v/>
      </c>
      <c r="N399" s="72" t="str">
        <f>IF($AE399&lt;&gt;"",VLOOKUP($AE399,Afleveradressen!$A$8:$P$57,11,FALSE),"")</f>
        <v/>
      </c>
      <c r="O399" s="101" t="str">
        <f>IF($AE399&lt;&gt;"",VLOOKUP($AE399,Afleveradressen!$A$8:$P$57,12,FALSE),"")</f>
        <v/>
      </c>
      <c r="P399" s="72" t="str">
        <f>IF(AND('Taarten koppelen'!G56&lt;&gt;"",$Y399&lt;&gt;""),'Taarten koppelen'!G56,"")</f>
        <v/>
      </c>
      <c r="Q399" s="17" t="str">
        <f t="shared" si="12"/>
        <v/>
      </c>
      <c r="R399" s="102" t="str">
        <f>IF($AE399&lt;&gt;"",VLOOKUP($AE399,Afleveradressen!$A$8:$P$57,8,FALSE),"")</f>
        <v/>
      </c>
      <c r="S399" s="105" t="str">
        <f>IF($AE399&lt;&gt;"",VLOOKUP($AE399,Afleveradressen!$A$8:$P$57,14,FALSE),"")</f>
        <v/>
      </c>
      <c r="T399" s="103" t="str">
        <f>IF(S399&lt;&gt;"",VLOOKUP($S399,stamgegevens!$B$5:$E$15,3,FALSE),"")</f>
        <v/>
      </c>
      <c r="U399" s="103" t="str">
        <f>IF(T399&lt;&gt;"",VLOOKUP($S399,stamgegevens!$B$5:$E$15,4,FALSE),"")</f>
        <v/>
      </c>
      <c r="V399" s="17"/>
      <c r="W399" s="17"/>
      <c r="X399" s="17" t="str">
        <f>IF(Y399="","",VLOOKUP(Y399,stamgegevens!$C$23:$H$52,6,FALSE))</f>
        <v/>
      </c>
      <c r="Y399" s="104" t="str">
        <f>IF('Taarten koppelen'!$Q56&lt;&gt;"",'Taarten koppelen'!$Q$4,"")</f>
        <v/>
      </c>
      <c r="Z399" s="17" t="str">
        <f>IF('Taarten koppelen'!Q56&lt;&gt;"",'Taarten koppelen'!Q56,"")</f>
        <v/>
      </c>
      <c r="AE399" s="1" t="str">
        <f t="shared" si="13"/>
        <v/>
      </c>
    </row>
    <row r="400" spans="4:31" x14ac:dyDescent="0.2">
      <c r="D400" s="100" t="str">
        <f>IF($AE400&lt;&gt;"",VLOOKUP($AE400,Afleveradressen!$A$8:$P$57,15,FALSE),"")</f>
        <v/>
      </c>
      <c r="E400" s="17"/>
      <c r="F400" s="17" t="str">
        <f>IF(AE400&lt;&gt;"",Bestelformulier!$F$44,"")</f>
        <v/>
      </c>
      <c r="G400" s="104"/>
      <c r="H400" s="100" t="str">
        <f>IF($AE400&lt;&gt;"",VLOOKUP($AE400,Afleveradressen!$A$8:$P$57,4,FALSE),"")</f>
        <v/>
      </c>
      <c r="I400" s="101" t="str">
        <f>IF($AE400&lt;&gt;"",VLOOKUP($AE400,Afleveradressen!$A$8:$P$57,5,FALSE),"")</f>
        <v/>
      </c>
      <c r="J400" s="101" t="str">
        <f>IF($AE400&lt;&gt;"",VLOOKUP($AE400,Afleveradressen!$A$8:$P$57,6,FALSE),"")</f>
        <v/>
      </c>
      <c r="K400" s="102" t="str">
        <f>IF($AE400&lt;&gt;"",VLOOKUP($AE400,Afleveradressen!$A$8:$P$57,7,FALSE),"")</f>
        <v/>
      </c>
      <c r="L400" s="72" t="str">
        <f>IF(AND('Taarten koppelen'!E57&lt;&gt;"",$Y400&lt;&gt;""),'Taarten koppelen'!E57,"")</f>
        <v/>
      </c>
      <c r="M400" s="72" t="str">
        <f>IF(AND('Taarten koppelen'!F57&lt;&gt;"",$Y400&lt;&gt;""),'Taarten koppelen'!F57,"")</f>
        <v/>
      </c>
      <c r="N400" s="72" t="str">
        <f>IF($AE400&lt;&gt;"",VLOOKUP($AE400,Afleveradressen!$A$8:$P$57,11,FALSE),"")</f>
        <v/>
      </c>
      <c r="O400" s="101" t="str">
        <f>IF($AE400&lt;&gt;"",VLOOKUP($AE400,Afleveradressen!$A$8:$P$57,12,FALSE),"")</f>
        <v/>
      </c>
      <c r="P400" s="72" t="str">
        <f>IF(AND('Taarten koppelen'!G57&lt;&gt;"",$Y400&lt;&gt;""),'Taarten koppelen'!G57,"")</f>
        <v/>
      </c>
      <c r="Q400" s="17" t="str">
        <f t="shared" si="12"/>
        <v/>
      </c>
      <c r="R400" s="102" t="str">
        <f>IF($AE400&lt;&gt;"",VLOOKUP($AE400,Afleveradressen!$A$8:$P$57,8,FALSE),"")</f>
        <v/>
      </c>
      <c r="S400" s="105" t="str">
        <f>IF($AE400&lt;&gt;"",VLOOKUP($AE400,Afleveradressen!$A$8:$P$57,14,FALSE),"")</f>
        <v/>
      </c>
      <c r="T400" s="103" t="str">
        <f>IF(S400&lt;&gt;"",VLOOKUP($S400,stamgegevens!$B$5:$E$15,3,FALSE),"")</f>
        <v/>
      </c>
      <c r="U400" s="103" t="str">
        <f>IF(T400&lt;&gt;"",VLOOKUP($S400,stamgegevens!$B$5:$E$15,4,FALSE),"")</f>
        <v/>
      </c>
      <c r="V400" s="17"/>
      <c r="W400" s="17"/>
      <c r="X400" s="17" t="str">
        <f>IF(Y400="","",VLOOKUP(Y400,stamgegevens!$C$23:$H$52,6,FALSE))</f>
        <v/>
      </c>
      <c r="Y400" s="104" t="str">
        <f>IF('Taarten koppelen'!$Q57&lt;&gt;"",'Taarten koppelen'!$Q$4,"")</f>
        <v/>
      </c>
      <c r="Z400" s="17" t="str">
        <f>IF('Taarten koppelen'!Q57&lt;&gt;"",'Taarten koppelen'!Q57,"")</f>
        <v/>
      </c>
      <c r="AE400" s="1" t="str">
        <f t="shared" si="13"/>
        <v/>
      </c>
    </row>
    <row r="401" spans="4:31" x14ac:dyDescent="0.2">
      <c r="D401" s="100" t="str">
        <f>IF($AE401&lt;&gt;"",VLOOKUP($AE401,Afleveradressen!$A$8:$P$57,15,FALSE),"")</f>
        <v/>
      </c>
      <c r="E401" s="17"/>
      <c r="F401" s="17" t="str">
        <f>IF(AE401&lt;&gt;"",Bestelformulier!$F$44,"")</f>
        <v/>
      </c>
      <c r="G401" s="104"/>
      <c r="H401" s="100" t="str">
        <f>IF($AE401&lt;&gt;"",VLOOKUP($AE401,Afleveradressen!$A$8:$P$57,4,FALSE),"")</f>
        <v/>
      </c>
      <c r="I401" s="101" t="str">
        <f>IF($AE401&lt;&gt;"",VLOOKUP($AE401,Afleveradressen!$A$8:$P$57,5,FALSE),"")</f>
        <v/>
      </c>
      <c r="J401" s="101" t="str">
        <f>IF($AE401&lt;&gt;"",VLOOKUP($AE401,Afleveradressen!$A$8:$P$57,6,FALSE),"")</f>
        <v/>
      </c>
      <c r="K401" s="102" t="str">
        <f>IF($AE401&lt;&gt;"",VLOOKUP($AE401,Afleveradressen!$A$8:$P$57,7,FALSE),"")</f>
        <v/>
      </c>
      <c r="L401" s="72" t="str">
        <f>IF(AND('Taarten koppelen'!E58&lt;&gt;"",$Y401&lt;&gt;""),'Taarten koppelen'!E58,"")</f>
        <v/>
      </c>
      <c r="M401" s="72" t="str">
        <f>IF(AND('Taarten koppelen'!F58&lt;&gt;"",$Y401&lt;&gt;""),'Taarten koppelen'!F58,"")</f>
        <v/>
      </c>
      <c r="N401" s="72" t="str">
        <f>IF($AE401&lt;&gt;"",VLOOKUP($AE401,Afleveradressen!$A$8:$P$57,11,FALSE),"")</f>
        <v/>
      </c>
      <c r="O401" s="101" t="str">
        <f>IF($AE401&lt;&gt;"",VLOOKUP($AE401,Afleveradressen!$A$8:$P$57,12,FALSE),"")</f>
        <v/>
      </c>
      <c r="P401" s="72" t="str">
        <f>IF(AND('Taarten koppelen'!G58&lt;&gt;"",$Y401&lt;&gt;""),'Taarten koppelen'!G58,"")</f>
        <v/>
      </c>
      <c r="Q401" s="17" t="str">
        <f t="shared" si="12"/>
        <v/>
      </c>
      <c r="R401" s="102" t="str">
        <f>IF($AE401&lt;&gt;"",VLOOKUP($AE401,Afleveradressen!$A$8:$P$57,8,FALSE),"")</f>
        <v/>
      </c>
      <c r="S401" s="105" t="str">
        <f>IF($AE401&lt;&gt;"",VLOOKUP($AE401,Afleveradressen!$A$8:$P$57,14,FALSE),"")</f>
        <v/>
      </c>
      <c r="T401" s="103" t="str">
        <f>IF(S401&lt;&gt;"",VLOOKUP($S401,stamgegevens!$B$5:$E$15,3,FALSE),"")</f>
        <v/>
      </c>
      <c r="U401" s="103" t="str">
        <f>IF(T401&lt;&gt;"",VLOOKUP($S401,stamgegevens!$B$5:$E$15,4,FALSE),"")</f>
        <v/>
      </c>
      <c r="V401" s="17"/>
      <c r="W401" s="17"/>
      <c r="X401" s="17" t="str">
        <f>IF(Y401="","",VLOOKUP(Y401,stamgegevens!$C$23:$H$52,6,FALSE))</f>
        <v/>
      </c>
      <c r="Y401" s="104" t="str">
        <f>IF('Taarten koppelen'!$Q58&lt;&gt;"",'Taarten koppelen'!$Q$4,"")</f>
        <v/>
      </c>
      <c r="Z401" s="17" t="str">
        <f>IF('Taarten koppelen'!Q58&lt;&gt;"",'Taarten koppelen'!Q58,"")</f>
        <v/>
      </c>
      <c r="AE401" s="1" t="str">
        <f t="shared" si="13"/>
        <v/>
      </c>
    </row>
    <row r="402" spans="4:31" x14ac:dyDescent="0.2">
      <c r="D402" s="100" t="str">
        <f>IF($AE402&lt;&gt;"",VLOOKUP($AE402,Afleveradressen!$A$8:$P$57,15,FALSE),"")</f>
        <v/>
      </c>
      <c r="E402" s="17"/>
      <c r="F402" s="17" t="str">
        <f>IF(AE402&lt;&gt;"",Bestelformulier!$F$44,"")</f>
        <v/>
      </c>
      <c r="G402" s="104"/>
      <c r="H402" s="100" t="str">
        <f>IF($AE402&lt;&gt;"",VLOOKUP($AE402,Afleveradressen!$A$8:$P$57,4,FALSE),"")</f>
        <v/>
      </c>
      <c r="I402" s="101" t="str">
        <f>IF($AE402&lt;&gt;"",VLOOKUP($AE402,Afleveradressen!$A$8:$P$57,5,FALSE),"")</f>
        <v/>
      </c>
      <c r="J402" s="101" t="str">
        <f>IF($AE402&lt;&gt;"",VLOOKUP($AE402,Afleveradressen!$A$8:$P$57,6,FALSE),"")</f>
        <v/>
      </c>
      <c r="K402" s="102" t="str">
        <f>IF($AE402&lt;&gt;"",VLOOKUP($AE402,Afleveradressen!$A$8:$P$57,7,FALSE),"")</f>
        <v/>
      </c>
      <c r="L402" s="72" t="str">
        <f>IF(AND('Taarten koppelen'!E59&lt;&gt;"",$Y402&lt;&gt;""),'Taarten koppelen'!E59,"")</f>
        <v/>
      </c>
      <c r="M402" s="72" t="str">
        <f>IF(AND('Taarten koppelen'!F59&lt;&gt;"",$Y402&lt;&gt;""),'Taarten koppelen'!F59,"")</f>
        <v/>
      </c>
      <c r="N402" s="72" t="str">
        <f>IF($AE402&lt;&gt;"",VLOOKUP($AE402,Afleveradressen!$A$8:$P$57,11,FALSE),"")</f>
        <v/>
      </c>
      <c r="O402" s="101" t="str">
        <f>IF($AE402&lt;&gt;"",VLOOKUP($AE402,Afleveradressen!$A$8:$P$57,12,FALSE),"")</f>
        <v/>
      </c>
      <c r="P402" s="72" t="str">
        <f>IF(AND('Taarten koppelen'!G59&lt;&gt;"",$Y402&lt;&gt;""),'Taarten koppelen'!G59,"")</f>
        <v/>
      </c>
      <c r="Q402" s="17" t="str">
        <f t="shared" si="12"/>
        <v/>
      </c>
      <c r="R402" s="102" t="str">
        <f>IF($AE402&lt;&gt;"",VLOOKUP($AE402,Afleveradressen!$A$8:$P$57,8,FALSE),"")</f>
        <v/>
      </c>
      <c r="S402" s="105" t="str">
        <f>IF($AE402&lt;&gt;"",VLOOKUP($AE402,Afleveradressen!$A$8:$P$57,14,FALSE),"")</f>
        <v/>
      </c>
      <c r="T402" s="103" t="str">
        <f>IF(S402&lt;&gt;"",VLOOKUP($S402,stamgegevens!$B$5:$E$15,3,FALSE),"")</f>
        <v/>
      </c>
      <c r="U402" s="103" t="str">
        <f>IF(T402&lt;&gt;"",VLOOKUP($S402,stamgegevens!$B$5:$E$15,4,FALSE),"")</f>
        <v/>
      </c>
      <c r="V402" s="17"/>
      <c r="W402" s="17"/>
      <c r="X402" s="17" t="str">
        <f>IF(Y402="","",VLOOKUP(Y402,stamgegevens!$C$23:$H$52,6,FALSE))</f>
        <v/>
      </c>
      <c r="Y402" s="104" t="str">
        <f>IF('Taarten koppelen'!$Q59&lt;&gt;"",'Taarten koppelen'!$Q$4,"")</f>
        <v/>
      </c>
      <c r="Z402" s="17" t="str">
        <f>IF('Taarten koppelen'!Q59&lt;&gt;"",'Taarten koppelen'!Q59,"")</f>
        <v/>
      </c>
      <c r="AE402" s="1" t="str">
        <f t="shared" si="13"/>
        <v/>
      </c>
    </row>
    <row r="403" spans="4:31" x14ac:dyDescent="0.2">
      <c r="D403" s="100" t="str">
        <f>IF($AE403&lt;&gt;"",VLOOKUP($AE403,Afleveradressen!$A$8:$P$57,15,FALSE),"")</f>
        <v/>
      </c>
      <c r="E403" s="17"/>
      <c r="F403" s="17" t="str">
        <f>IF(AE403&lt;&gt;"",Bestelformulier!$F$44,"")</f>
        <v/>
      </c>
      <c r="G403" s="104"/>
      <c r="H403" s="100" t="str">
        <f>IF($AE403&lt;&gt;"",VLOOKUP($AE403,Afleveradressen!$A$8:$P$57,4,FALSE),"")</f>
        <v/>
      </c>
      <c r="I403" s="101" t="str">
        <f>IF($AE403&lt;&gt;"",VLOOKUP($AE403,Afleveradressen!$A$8:$P$57,5,FALSE),"")</f>
        <v/>
      </c>
      <c r="J403" s="101" t="str">
        <f>IF($AE403&lt;&gt;"",VLOOKUP($AE403,Afleveradressen!$A$8:$P$57,6,FALSE),"")</f>
        <v/>
      </c>
      <c r="K403" s="102" t="str">
        <f>IF($AE403&lt;&gt;"",VLOOKUP($AE403,Afleveradressen!$A$8:$P$57,7,FALSE),"")</f>
        <v/>
      </c>
      <c r="L403" s="72" t="str">
        <f>IF(AND('Taarten koppelen'!E60&lt;&gt;"",$Y403&lt;&gt;""),'Taarten koppelen'!E60,"")</f>
        <v/>
      </c>
      <c r="M403" s="72" t="str">
        <f>IF(AND('Taarten koppelen'!F60&lt;&gt;"",$Y403&lt;&gt;""),'Taarten koppelen'!F60,"")</f>
        <v/>
      </c>
      <c r="N403" s="72" t="str">
        <f>IF($AE403&lt;&gt;"",VLOOKUP($AE403,Afleveradressen!$A$8:$P$57,11,FALSE),"")</f>
        <v/>
      </c>
      <c r="O403" s="101" t="str">
        <f>IF($AE403&lt;&gt;"",VLOOKUP($AE403,Afleveradressen!$A$8:$P$57,12,FALSE),"")</f>
        <v/>
      </c>
      <c r="P403" s="72" t="str">
        <f>IF(AND('Taarten koppelen'!G60&lt;&gt;"",$Y403&lt;&gt;""),'Taarten koppelen'!G60,"")</f>
        <v/>
      </c>
      <c r="Q403" s="17" t="str">
        <f t="shared" si="12"/>
        <v/>
      </c>
      <c r="R403" s="102" t="str">
        <f>IF($AE403&lt;&gt;"",VLOOKUP($AE403,Afleveradressen!$A$8:$P$57,8,FALSE),"")</f>
        <v/>
      </c>
      <c r="S403" s="105" t="str">
        <f>IF($AE403&lt;&gt;"",VLOOKUP($AE403,Afleveradressen!$A$8:$P$57,14,FALSE),"")</f>
        <v/>
      </c>
      <c r="T403" s="103" t="str">
        <f>IF(S403&lt;&gt;"",VLOOKUP($S403,stamgegevens!$B$5:$E$15,3,FALSE),"")</f>
        <v/>
      </c>
      <c r="U403" s="103" t="str">
        <f>IF(T403&lt;&gt;"",VLOOKUP($S403,stamgegevens!$B$5:$E$15,4,FALSE),"")</f>
        <v/>
      </c>
      <c r="V403" s="17"/>
      <c r="W403" s="17"/>
      <c r="X403" s="17" t="str">
        <f>IF(Y403="","",VLOOKUP(Y403,stamgegevens!$C$23:$H$52,6,FALSE))</f>
        <v/>
      </c>
      <c r="Y403" s="104" t="str">
        <f>IF('Taarten koppelen'!$Q60&lt;&gt;"",'Taarten koppelen'!$Q$4,"")</f>
        <v/>
      </c>
      <c r="Z403" s="17" t="str">
        <f>IF('Taarten koppelen'!Q60&lt;&gt;"",'Taarten koppelen'!Q60,"")</f>
        <v/>
      </c>
      <c r="AE403" s="1" t="str">
        <f t="shared" si="13"/>
        <v/>
      </c>
    </row>
    <row r="404" spans="4:31" x14ac:dyDescent="0.2">
      <c r="D404" s="100" t="str">
        <f>IF($AE404&lt;&gt;"",VLOOKUP($AE404,Afleveradressen!$A$8:$P$57,15,FALSE),"")</f>
        <v/>
      </c>
      <c r="E404" s="17"/>
      <c r="F404" s="17" t="str">
        <f>IF(AE404&lt;&gt;"",Bestelformulier!$F$44,"")</f>
        <v/>
      </c>
      <c r="G404" s="104"/>
      <c r="H404" s="100" t="str">
        <f>IF($AE404&lt;&gt;"",VLOOKUP($AE404,Afleveradressen!$A$8:$P$57,4,FALSE),"")</f>
        <v/>
      </c>
      <c r="I404" s="101" t="str">
        <f>IF($AE404&lt;&gt;"",VLOOKUP($AE404,Afleveradressen!$A$8:$P$57,5,FALSE),"")</f>
        <v/>
      </c>
      <c r="J404" s="101" t="str">
        <f>IF($AE404&lt;&gt;"",VLOOKUP($AE404,Afleveradressen!$A$8:$P$57,6,FALSE),"")</f>
        <v/>
      </c>
      <c r="K404" s="102" t="str">
        <f>IF($AE404&lt;&gt;"",VLOOKUP($AE404,Afleveradressen!$A$8:$P$57,7,FALSE),"")</f>
        <v/>
      </c>
      <c r="L404" s="72" t="str">
        <f>IF(AND('Taarten koppelen'!E61&lt;&gt;"",$Y404&lt;&gt;""),'Taarten koppelen'!E61,"")</f>
        <v/>
      </c>
      <c r="M404" s="72" t="str">
        <f>IF(AND('Taarten koppelen'!F61&lt;&gt;"",$Y404&lt;&gt;""),'Taarten koppelen'!F61,"")</f>
        <v/>
      </c>
      <c r="N404" s="72" t="str">
        <f>IF($AE404&lt;&gt;"",VLOOKUP($AE404,Afleveradressen!$A$8:$P$57,11,FALSE),"")</f>
        <v/>
      </c>
      <c r="O404" s="101" t="str">
        <f>IF($AE404&lt;&gt;"",VLOOKUP($AE404,Afleveradressen!$A$8:$P$57,12,FALSE),"")</f>
        <v/>
      </c>
      <c r="P404" s="72" t="str">
        <f>IF(AND('Taarten koppelen'!G61&lt;&gt;"",$Y404&lt;&gt;""),'Taarten koppelen'!G61,"")</f>
        <v/>
      </c>
      <c r="Q404" s="17" t="str">
        <f t="shared" si="12"/>
        <v/>
      </c>
      <c r="R404" s="102" t="str">
        <f>IF($AE404&lt;&gt;"",VLOOKUP($AE404,Afleveradressen!$A$8:$P$57,8,FALSE),"")</f>
        <v/>
      </c>
      <c r="S404" s="105" t="str">
        <f>IF($AE404&lt;&gt;"",VLOOKUP($AE404,Afleveradressen!$A$8:$P$57,14,FALSE),"")</f>
        <v/>
      </c>
      <c r="T404" s="103" t="str">
        <f>IF(S404&lt;&gt;"",VLOOKUP($S404,stamgegevens!$B$5:$E$15,3,FALSE),"")</f>
        <v/>
      </c>
      <c r="U404" s="103" t="str">
        <f>IF(T404&lt;&gt;"",VLOOKUP($S404,stamgegevens!$B$5:$E$15,4,FALSE),"")</f>
        <v/>
      </c>
      <c r="V404" s="17"/>
      <c r="W404" s="17"/>
      <c r="X404" s="17" t="str">
        <f>IF(Y404="","",VLOOKUP(Y404,stamgegevens!$C$23:$H$52,6,FALSE))</f>
        <v/>
      </c>
      <c r="Y404" s="104" t="str">
        <f>IF('Taarten koppelen'!$Q61&lt;&gt;"",'Taarten koppelen'!$Q$4,"")</f>
        <v/>
      </c>
      <c r="Z404" s="17" t="str">
        <f>IF('Taarten koppelen'!Q61&lt;&gt;"",'Taarten koppelen'!Q61,"")</f>
        <v/>
      </c>
      <c r="AE404" s="1" t="str">
        <f t="shared" si="13"/>
        <v/>
      </c>
    </row>
    <row r="405" spans="4:31" x14ac:dyDescent="0.2">
      <c r="D405" s="100" t="str">
        <f>IF($AE405&lt;&gt;"",VLOOKUP($AE405,Afleveradressen!$A$8:$P$57,15,FALSE),"")</f>
        <v/>
      </c>
      <c r="E405" s="17"/>
      <c r="F405" s="17" t="str">
        <f>IF(AE405&lt;&gt;"",Bestelformulier!$F$44,"")</f>
        <v/>
      </c>
      <c r="G405" s="104"/>
      <c r="H405" s="100" t="str">
        <f>IF($AE405&lt;&gt;"",VLOOKUP($AE405,Afleveradressen!$A$8:$P$57,4,FALSE),"")</f>
        <v/>
      </c>
      <c r="I405" s="101" t="str">
        <f>IF($AE405&lt;&gt;"",VLOOKUP($AE405,Afleveradressen!$A$8:$P$57,5,FALSE),"")</f>
        <v/>
      </c>
      <c r="J405" s="101" t="str">
        <f>IF($AE405&lt;&gt;"",VLOOKUP($AE405,Afleveradressen!$A$8:$P$57,6,FALSE),"")</f>
        <v/>
      </c>
      <c r="K405" s="102" t="str">
        <f>IF($AE405&lt;&gt;"",VLOOKUP($AE405,Afleveradressen!$A$8:$P$57,7,FALSE),"")</f>
        <v/>
      </c>
      <c r="L405" s="72" t="str">
        <f>IF(AND('Taarten koppelen'!E62&lt;&gt;"",$Y405&lt;&gt;""),'Taarten koppelen'!E62,"")</f>
        <v/>
      </c>
      <c r="M405" s="72" t="str">
        <f>IF(AND('Taarten koppelen'!F62&lt;&gt;"",$Y405&lt;&gt;""),'Taarten koppelen'!F62,"")</f>
        <v/>
      </c>
      <c r="N405" s="72" t="str">
        <f>IF($AE405&lt;&gt;"",VLOOKUP($AE405,Afleveradressen!$A$8:$P$57,11,FALSE),"")</f>
        <v/>
      </c>
      <c r="O405" s="101" t="str">
        <f>IF($AE405&lt;&gt;"",VLOOKUP($AE405,Afleveradressen!$A$8:$P$57,12,FALSE),"")</f>
        <v/>
      </c>
      <c r="P405" s="72" t="str">
        <f>IF(AND('Taarten koppelen'!G62&lt;&gt;"",$Y405&lt;&gt;""),'Taarten koppelen'!G62,"")</f>
        <v/>
      </c>
      <c r="Q405" s="17" t="str">
        <f t="shared" si="12"/>
        <v/>
      </c>
      <c r="R405" s="102" t="str">
        <f>IF($AE405&lt;&gt;"",VLOOKUP($AE405,Afleveradressen!$A$8:$P$57,8,FALSE),"")</f>
        <v/>
      </c>
      <c r="S405" s="105" t="str">
        <f>IF($AE405&lt;&gt;"",VLOOKUP($AE405,Afleveradressen!$A$8:$P$57,14,FALSE),"")</f>
        <v/>
      </c>
      <c r="T405" s="103" t="str">
        <f>IF(S405&lt;&gt;"",VLOOKUP($S405,stamgegevens!$B$5:$E$15,3,FALSE),"")</f>
        <v/>
      </c>
      <c r="U405" s="103" t="str">
        <f>IF(T405&lt;&gt;"",VLOOKUP($S405,stamgegevens!$B$5:$E$15,4,FALSE),"")</f>
        <v/>
      </c>
      <c r="V405" s="17"/>
      <c r="W405" s="17"/>
      <c r="X405" s="17" t="str">
        <f>IF(Y405="","",VLOOKUP(Y405,stamgegevens!$C$23:$H$52,6,FALSE))</f>
        <v/>
      </c>
      <c r="Y405" s="104" t="str">
        <f>IF('Taarten koppelen'!$Q62&lt;&gt;"",'Taarten koppelen'!$Q$4,"")</f>
        <v/>
      </c>
      <c r="Z405" s="17" t="str">
        <f>IF('Taarten koppelen'!Q62&lt;&gt;"",'Taarten koppelen'!Q62,"")</f>
        <v/>
      </c>
      <c r="AE405" s="1" t="str">
        <f t="shared" si="13"/>
        <v/>
      </c>
    </row>
    <row r="406" spans="4:31" x14ac:dyDescent="0.2">
      <c r="D406" s="100" t="str">
        <f>IF($AE406&lt;&gt;"",VLOOKUP($AE406,Afleveradressen!$A$8:$P$57,15,FALSE),"")</f>
        <v/>
      </c>
      <c r="E406" s="17"/>
      <c r="F406" s="17" t="str">
        <f>IF(AE406&lt;&gt;"",Bestelformulier!$F$44,"")</f>
        <v/>
      </c>
      <c r="G406" s="104"/>
      <c r="H406" s="100" t="str">
        <f>IF($AE406&lt;&gt;"",VLOOKUP($AE406,Afleveradressen!$A$8:$P$57,4,FALSE),"")</f>
        <v/>
      </c>
      <c r="I406" s="101" t="str">
        <f>IF($AE406&lt;&gt;"",VLOOKUP($AE406,Afleveradressen!$A$8:$P$57,5,FALSE),"")</f>
        <v/>
      </c>
      <c r="J406" s="101" t="str">
        <f>IF($AE406&lt;&gt;"",VLOOKUP($AE406,Afleveradressen!$A$8:$P$57,6,FALSE),"")</f>
        <v/>
      </c>
      <c r="K406" s="102" t="str">
        <f>IF($AE406&lt;&gt;"",VLOOKUP($AE406,Afleveradressen!$A$8:$P$57,7,FALSE),"")</f>
        <v/>
      </c>
      <c r="L406" s="72" t="str">
        <f>IF(AND('Taarten koppelen'!E63&lt;&gt;"",$Y406&lt;&gt;""),'Taarten koppelen'!E63,"")</f>
        <v/>
      </c>
      <c r="M406" s="72" t="str">
        <f>IF(AND('Taarten koppelen'!F63&lt;&gt;"",$Y406&lt;&gt;""),'Taarten koppelen'!F63,"")</f>
        <v/>
      </c>
      <c r="N406" s="72" t="str">
        <f>IF($AE406&lt;&gt;"",VLOOKUP($AE406,Afleveradressen!$A$8:$P$57,11,FALSE),"")</f>
        <v/>
      </c>
      <c r="O406" s="101" t="str">
        <f>IF($AE406&lt;&gt;"",VLOOKUP($AE406,Afleveradressen!$A$8:$P$57,12,FALSE),"")</f>
        <v/>
      </c>
      <c r="P406" s="72" t="str">
        <f>IF(AND('Taarten koppelen'!G63&lt;&gt;"",$Y406&lt;&gt;""),'Taarten koppelen'!G63,"")</f>
        <v/>
      </c>
      <c r="Q406" s="17" t="str">
        <f t="shared" si="12"/>
        <v/>
      </c>
      <c r="R406" s="102" t="str">
        <f>IF($AE406&lt;&gt;"",VLOOKUP($AE406,Afleveradressen!$A$8:$P$57,8,FALSE),"")</f>
        <v/>
      </c>
      <c r="S406" s="105" t="str">
        <f>IF($AE406&lt;&gt;"",VLOOKUP($AE406,Afleveradressen!$A$8:$P$57,14,FALSE),"")</f>
        <v/>
      </c>
      <c r="T406" s="103" t="str">
        <f>IF(S406&lt;&gt;"",VLOOKUP($S406,stamgegevens!$B$5:$E$15,3,FALSE),"")</f>
        <v/>
      </c>
      <c r="U406" s="103" t="str">
        <f>IF(T406&lt;&gt;"",VLOOKUP($S406,stamgegevens!$B$5:$E$15,4,FALSE),"")</f>
        <v/>
      </c>
      <c r="V406" s="17"/>
      <c r="W406" s="17"/>
      <c r="X406" s="17" t="str">
        <f>IF(Y406="","",VLOOKUP(Y406,stamgegevens!$C$23:$H$52,6,FALSE))</f>
        <v/>
      </c>
      <c r="Y406" s="104" t="str">
        <f>IF('Taarten koppelen'!$Q63&lt;&gt;"",'Taarten koppelen'!$Q$4,"")</f>
        <v/>
      </c>
      <c r="Z406" s="17" t="str">
        <f>IF('Taarten koppelen'!Q63&lt;&gt;"",'Taarten koppelen'!Q63,"")</f>
        <v/>
      </c>
      <c r="AE406" s="1" t="str">
        <f t="shared" si="13"/>
        <v/>
      </c>
    </row>
    <row r="407" spans="4:31" x14ac:dyDescent="0.2">
      <c r="D407" s="100" t="str">
        <f>IF($AE407&lt;&gt;"",VLOOKUP($AE407,Afleveradressen!$A$8:$P$57,15,FALSE),"")</f>
        <v/>
      </c>
      <c r="E407" s="17"/>
      <c r="F407" s="17" t="str">
        <f>IF(AE407&lt;&gt;"",Bestelformulier!$F$44,"")</f>
        <v/>
      </c>
      <c r="G407" s="104"/>
      <c r="H407" s="100" t="str">
        <f>IF($AE407&lt;&gt;"",VLOOKUP($AE407,Afleveradressen!$A$8:$P$57,4,FALSE),"")</f>
        <v/>
      </c>
      <c r="I407" s="101" t="str">
        <f>IF($AE407&lt;&gt;"",VLOOKUP($AE407,Afleveradressen!$A$8:$P$57,5,FALSE),"")</f>
        <v/>
      </c>
      <c r="J407" s="101" t="str">
        <f>IF($AE407&lt;&gt;"",VLOOKUP($AE407,Afleveradressen!$A$8:$P$57,6,FALSE),"")</f>
        <v/>
      </c>
      <c r="K407" s="102" t="str">
        <f>IF($AE407&lt;&gt;"",VLOOKUP($AE407,Afleveradressen!$A$8:$P$57,7,FALSE),"")</f>
        <v/>
      </c>
      <c r="L407" s="72" t="str">
        <f>IF(AND('Taarten koppelen'!E14&lt;&gt;"",$Y407&lt;&gt;""),'Taarten koppelen'!E14,"")</f>
        <v/>
      </c>
      <c r="M407" s="72" t="str">
        <f>IF(AND('Taarten koppelen'!F14&lt;&gt;"",$Y407&lt;&gt;""),'Taarten koppelen'!F14,"")</f>
        <v/>
      </c>
      <c r="N407" s="72" t="str">
        <f>IF($AE407&lt;&gt;"",VLOOKUP($AE407,Afleveradressen!$A$8:$P$57,11,FALSE),"")</f>
        <v/>
      </c>
      <c r="O407" s="101" t="str">
        <f>IF($AE407&lt;&gt;"",VLOOKUP($AE407,Afleveradressen!$A$8:$P$57,12,FALSE),"")</f>
        <v/>
      </c>
      <c r="P407" s="72" t="str">
        <f>IF(AND('Taarten koppelen'!G14&lt;&gt;"",$Y407&lt;&gt;""),'Taarten koppelen'!G14,"")</f>
        <v/>
      </c>
      <c r="Q407" s="17" t="str">
        <f t="shared" si="12"/>
        <v/>
      </c>
      <c r="R407" s="102" t="str">
        <f>IF($AE407&lt;&gt;"",VLOOKUP($AE407,Afleveradressen!$A$8:$P$57,8,FALSE),"")</f>
        <v/>
      </c>
      <c r="S407" s="105" t="str">
        <f>IF($AE407&lt;&gt;"",VLOOKUP($AE407,Afleveradressen!$A$8:$P$57,14,FALSE),"")</f>
        <v/>
      </c>
      <c r="T407" s="103" t="str">
        <f>IF(S407&lt;&gt;"",VLOOKUP($S407,stamgegevens!$B$5:$E$15,3,FALSE),"")</f>
        <v/>
      </c>
      <c r="U407" s="103" t="str">
        <f>IF(T407&lt;&gt;"",VLOOKUP($S407,stamgegevens!$B$5:$E$15,4,FALSE),"")</f>
        <v/>
      </c>
      <c r="V407" s="17"/>
      <c r="W407" s="17"/>
      <c r="X407" s="17" t="str">
        <f>IF(Y407="","",VLOOKUP(Y407,stamgegevens!$C$23:$H$52,6,FALSE))</f>
        <v/>
      </c>
      <c r="Y407" s="104" t="str">
        <f>IF('Taarten koppelen'!$R14&lt;&gt;0,'Taarten koppelen'!$R$4,"")</f>
        <v/>
      </c>
      <c r="Z407" s="17" t="str">
        <f>IF('Taarten koppelen'!R14&lt;&gt;0,'Taarten koppelen'!R14,"")</f>
        <v/>
      </c>
      <c r="AE407" s="1" t="str">
        <f t="shared" si="13"/>
        <v/>
      </c>
    </row>
    <row r="408" spans="4:31" x14ac:dyDescent="0.2">
      <c r="D408" s="100" t="str">
        <f>IF($AE408&lt;&gt;"",VLOOKUP($AE408,Afleveradressen!$A$8:$P$57,15,FALSE),"")</f>
        <v/>
      </c>
      <c r="E408" s="17"/>
      <c r="F408" s="17" t="str">
        <f>IF(AE408&lt;&gt;"",Bestelformulier!$F$44,"")</f>
        <v/>
      </c>
      <c r="G408" s="104"/>
      <c r="H408" s="100" t="str">
        <f>IF($AE408&lt;&gt;"",VLOOKUP($AE408,Afleveradressen!$A$8:$P$57,4,FALSE),"")</f>
        <v/>
      </c>
      <c r="I408" s="101" t="str">
        <f>IF($AE408&lt;&gt;"",VLOOKUP($AE408,Afleveradressen!$A$8:$P$57,5,FALSE),"")</f>
        <v/>
      </c>
      <c r="J408" s="101" t="str">
        <f>IF($AE408&lt;&gt;"",VLOOKUP($AE408,Afleveradressen!$A$8:$P$57,6,FALSE),"")</f>
        <v/>
      </c>
      <c r="K408" s="102" t="str">
        <f>IF($AE408&lt;&gt;"",VLOOKUP($AE408,Afleveradressen!$A$8:$P$57,7,FALSE),"")</f>
        <v/>
      </c>
      <c r="L408" s="72" t="str">
        <f>IF(AND('Taarten koppelen'!E15&lt;&gt;"",$Y408&lt;&gt;""),'Taarten koppelen'!E15,"")</f>
        <v/>
      </c>
      <c r="M408" s="72" t="str">
        <f>IF(AND('Taarten koppelen'!F15&lt;&gt;"",$Y408&lt;&gt;""),'Taarten koppelen'!F15,"")</f>
        <v/>
      </c>
      <c r="N408" s="72" t="str">
        <f>IF($AE408&lt;&gt;"",VLOOKUP($AE408,Afleveradressen!$A$8:$P$57,11,FALSE),"")</f>
        <v/>
      </c>
      <c r="O408" s="101" t="str">
        <f>IF($AE408&lt;&gt;"",VLOOKUP($AE408,Afleveradressen!$A$8:$P$57,12,FALSE),"")</f>
        <v/>
      </c>
      <c r="P408" s="72" t="str">
        <f>IF(AND('Taarten koppelen'!G15&lt;&gt;"",$Y408&lt;&gt;""),'Taarten koppelen'!G15,"")</f>
        <v/>
      </c>
      <c r="Q408" s="17" t="str">
        <f t="shared" si="12"/>
        <v/>
      </c>
      <c r="R408" s="102" t="str">
        <f>IF($AE408&lt;&gt;"",VLOOKUP($AE408,Afleveradressen!$A$8:$P$57,8,FALSE),"")</f>
        <v/>
      </c>
      <c r="S408" s="105" t="str">
        <f>IF($AE408&lt;&gt;"",VLOOKUP($AE408,Afleveradressen!$A$8:$P$57,14,FALSE),"")</f>
        <v/>
      </c>
      <c r="T408" s="103" t="str">
        <f>IF(S408&lt;&gt;"",VLOOKUP($S408,stamgegevens!$B$5:$E$15,3,FALSE),"")</f>
        <v/>
      </c>
      <c r="U408" s="103" t="str">
        <f>IF(T408&lt;&gt;"",VLOOKUP($S408,stamgegevens!$B$5:$E$15,4,FALSE),"")</f>
        <v/>
      </c>
      <c r="V408" s="17"/>
      <c r="W408" s="17"/>
      <c r="X408" s="17" t="str">
        <f>IF(Y408="","",VLOOKUP(Y408,stamgegevens!$C$23:$H$52,6,FALSE))</f>
        <v/>
      </c>
      <c r="Y408" s="104" t="str">
        <f>IF('Taarten koppelen'!$R15&lt;&gt;"",'Taarten koppelen'!$R$4,"")</f>
        <v/>
      </c>
      <c r="Z408" s="17" t="str">
        <f>IF('Taarten koppelen'!R15&lt;&gt;"",'Taarten koppelen'!R15,"")</f>
        <v/>
      </c>
      <c r="AE408" s="1" t="str">
        <f t="shared" si="13"/>
        <v/>
      </c>
    </row>
    <row r="409" spans="4:31" x14ac:dyDescent="0.2">
      <c r="D409" s="100" t="str">
        <f>IF($AE409&lt;&gt;"",VLOOKUP($AE409,Afleveradressen!$A$8:$P$57,15,FALSE),"")</f>
        <v/>
      </c>
      <c r="E409" s="17"/>
      <c r="F409" s="17" t="str">
        <f>IF(AE409&lt;&gt;"",Bestelformulier!$F$44,"")</f>
        <v/>
      </c>
      <c r="G409" s="104"/>
      <c r="H409" s="100" t="str">
        <f>IF($AE409&lt;&gt;"",VLOOKUP($AE409,Afleveradressen!$A$8:$P$57,4,FALSE),"")</f>
        <v/>
      </c>
      <c r="I409" s="101" t="str">
        <f>IF($AE409&lt;&gt;"",VLOOKUP($AE409,Afleveradressen!$A$8:$P$57,5,FALSE),"")</f>
        <v/>
      </c>
      <c r="J409" s="101" t="str">
        <f>IF($AE409&lt;&gt;"",VLOOKUP($AE409,Afleveradressen!$A$8:$P$57,6,FALSE),"")</f>
        <v/>
      </c>
      <c r="K409" s="102" t="str">
        <f>IF($AE409&lt;&gt;"",VLOOKUP($AE409,Afleveradressen!$A$8:$P$57,7,FALSE),"")</f>
        <v/>
      </c>
      <c r="L409" s="72" t="str">
        <f>IF(AND('Taarten koppelen'!E16&lt;&gt;"",$Y409&lt;&gt;""),'Taarten koppelen'!E16,"")</f>
        <v/>
      </c>
      <c r="M409" s="72" t="str">
        <f>IF(AND('Taarten koppelen'!F16&lt;&gt;"",$Y409&lt;&gt;""),'Taarten koppelen'!F16,"")</f>
        <v/>
      </c>
      <c r="N409" s="72" t="str">
        <f>IF($AE409&lt;&gt;"",VLOOKUP($AE409,Afleveradressen!$A$8:$P$57,11,FALSE),"")</f>
        <v/>
      </c>
      <c r="O409" s="101" t="str">
        <f>IF($AE409&lt;&gt;"",VLOOKUP($AE409,Afleveradressen!$A$8:$P$57,12,FALSE),"")</f>
        <v/>
      </c>
      <c r="P409" s="72" t="str">
        <f>IF(AND('Taarten koppelen'!G16&lt;&gt;"",$Y409&lt;&gt;""),'Taarten koppelen'!G16,"")</f>
        <v/>
      </c>
      <c r="Q409" s="17" t="str">
        <f t="shared" si="12"/>
        <v/>
      </c>
      <c r="R409" s="102" t="str">
        <f>IF($AE409&lt;&gt;"",VLOOKUP($AE409,Afleveradressen!$A$8:$P$57,8,FALSE),"")</f>
        <v/>
      </c>
      <c r="S409" s="105" t="str">
        <f>IF($AE409&lt;&gt;"",VLOOKUP($AE409,Afleveradressen!$A$8:$P$57,14,FALSE),"")</f>
        <v/>
      </c>
      <c r="T409" s="103" t="str">
        <f>IF(S409&lt;&gt;"",VLOOKUP($S409,stamgegevens!$B$5:$E$15,3,FALSE),"")</f>
        <v/>
      </c>
      <c r="U409" s="103" t="str">
        <f>IF(T409&lt;&gt;"",VLOOKUP($S409,stamgegevens!$B$5:$E$15,4,FALSE),"")</f>
        <v/>
      </c>
      <c r="V409" s="17"/>
      <c r="W409" s="17"/>
      <c r="X409" s="17" t="str">
        <f>IF(Y409="","",VLOOKUP(Y409,stamgegevens!$C$23:$H$52,6,FALSE))</f>
        <v/>
      </c>
      <c r="Y409" s="104" t="str">
        <f>IF('Taarten koppelen'!$R16&lt;&gt;"",'Taarten koppelen'!$R$4,"")</f>
        <v/>
      </c>
      <c r="Z409" s="17" t="str">
        <f>IF('Taarten koppelen'!R16&lt;&gt;"",'Taarten koppelen'!R16,"")</f>
        <v/>
      </c>
      <c r="AE409" s="1" t="str">
        <f t="shared" si="13"/>
        <v/>
      </c>
    </row>
    <row r="410" spans="4:31" x14ac:dyDescent="0.2">
      <c r="D410" s="100" t="str">
        <f>IF($AE410&lt;&gt;"",VLOOKUP($AE410,Afleveradressen!$A$8:$P$57,15,FALSE),"")</f>
        <v/>
      </c>
      <c r="E410" s="17"/>
      <c r="F410" s="17" t="str">
        <f>IF(AE410&lt;&gt;"",Bestelformulier!$F$44,"")</f>
        <v/>
      </c>
      <c r="G410" s="104"/>
      <c r="H410" s="100" t="str">
        <f>IF($AE410&lt;&gt;"",VLOOKUP($AE410,Afleveradressen!$A$8:$P$57,4,FALSE),"")</f>
        <v/>
      </c>
      <c r="I410" s="101" t="str">
        <f>IF($AE410&lt;&gt;"",VLOOKUP($AE410,Afleveradressen!$A$8:$P$57,5,FALSE),"")</f>
        <v/>
      </c>
      <c r="J410" s="101" t="str">
        <f>IF($AE410&lt;&gt;"",VLOOKUP($AE410,Afleveradressen!$A$8:$P$57,6,FALSE),"")</f>
        <v/>
      </c>
      <c r="K410" s="102" t="str">
        <f>IF($AE410&lt;&gt;"",VLOOKUP($AE410,Afleveradressen!$A$8:$P$57,7,FALSE),"")</f>
        <v/>
      </c>
      <c r="L410" s="72" t="str">
        <f>IF(AND('Taarten koppelen'!E17&lt;&gt;"",$Y410&lt;&gt;""),'Taarten koppelen'!E17,"")</f>
        <v/>
      </c>
      <c r="M410" s="72" t="str">
        <f>IF(AND('Taarten koppelen'!F17&lt;&gt;"",$Y410&lt;&gt;""),'Taarten koppelen'!F17,"")</f>
        <v/>
      </c>
      <c r="N410" s="72" t="str">
        <f>IF($AE410&lt;&gt;"",VLOOKUP($AE410,Afleveradressen!$A$8:$P$57,11,FALSE),"")</f>
        <v/>
      </c>
      <c r="O410" s="101" t="str">
        <f>IF($AE410&lt;&gt;"",VLOOKUP($AE410,Afleveradressen!$A$8:$P$57,12,FALSE),"")</f>
        <v/>
      </c>
      <c r="P410" s="72" t="str">
        <f>IF(AND('Taarten koppelen'!G17&lt;&gt;"",$Y410&lt;&gt;""),'Taarten koppelen'!G17,"")</f>
        <v/>
      </c>
      <c r="Q410" s="17" t="str">
        <f t="shared" si="12"/>
        <v/>
      </c>
      <c r="R410" s="102" t="str">
        <f>IF($AE410&lt;&gt;"",VLOOKUP($AE410,Afleveradressen!$A$8:$P$57,8,FALSE),"")</f>
        <v/>
      </c>
      <c r="S410" s="105" t="str">
        <f>IF($AE410&lt;&gt;"",VLOOKUP($AE410,Afleveradressen!$A$8:$P$57,14,FALSE),"")</f>
        <v/>
      </c>
      <c r="T410" s="103" t="str">
        <f>IF(S410&lt;&gt;"",VLOOKUP($S410,stamgegevens!$B$5:$E$15,3,FALSE),"")</f>
        <v/>
      </c>
      <c r="U410" s="103" t="str">
        <f>IF(T410&lt;&gt;"",VLOOKUP($S410,stamgegevens!$B$5:$E$15,4,FALSE),"")</f>
        <v/>
      </c>
      <c r="V410" s="17"/>
      <c r="W410" s="17"/>
      <c r="X410" s="17" t="str">
        <f>IF(Y410="","",VLOOKUP(Y410,stamgegevens!$C$23:$H$52,6,FALSE))</f>
        <v/>
      </c>
      <c r="Y410" s="104" t="str">
        <f>IF('Taarten koppelen'!$R17&lt;&gt;"",'Taarten koppelen'!$R$4,"")</f>
        <v/>
      </c>
      <c r="Z410" s="17" t="str">
        <f>IF('Taarten koppelen'!R17&lt;&gt;"",'Taarten koppelen'!R17,"")</f>
        <v/>
      </c>
      <c r="AE410" s="1" t="str">
        <f t="shared" si="13"/>
        <v/>
      </c>
    </row>
    <row r="411" spans="4:31" x14ac:dyDescent="0.2">
      <c r="D411" s="100" t="str">
        <f>IF($AE411&lt;&gt;"",VLOOKUP($AE411,Afleveradressen!$A$8:$P$57,15,FALSE),"")</f>
        <v/>
      </c>
      <c r="E411" s="17"/>
      <c r="F411" s="17" t="str">
        <f>IF(AE411&lt;&gt;"",Bestelformulier!$F$44,"")</f>
        <v/>
      </c>
      <c r="G411" s="104"/>
      <c r="H411" s="100" t="str">
        <f>IF($AE411&lt;&gt;"",VLOOKUP($AE411,Afleveradressen!$A$8:$P$57,4,FALSE),"")</f>
        <v/>
      </c>
      <c r="I411" s="101" t="str">
        <f>IF($AE411&lt;&gt;"",VLOOKUP($AE411,Afleveradressen!$A$8:$P$57,5,FALSE),"")</f>
        <v/>
      </c>
      <c r="J411" s="101" t="str">
        <f>IF($AE411&lt;&gt;"",VLOOKUP($AE411,Afleveradressen!$A$8:$P$57,6,FALSE),"")</f>
        <v/>
      </c>
      <c r="K411" s="102" t="str">
        <f>IF($AE411&lt;&gt;"",VLOOKUP($AE411,Afleveradressen!$A$8:$P$57,7,FALSE),"")</f>
        <v/>
      </c>
      <c r="L411" s="72" t="str">
        <f>IF(AND('Taarten koppelen'!E18&lt;&gt;"",$Y411&lt;&gt;""),'Taarten koppelen'!E18,"")</f>
        <v/>
      </c>
      <c r="M411" s="72" t="str">
        <f>IF(AND('Taarten koppelen'!F18&lt;&gt;"",$Y411&lt;&gt;""),'Taarten koppelen'!F18,"")</f>
        <v/>
      </c>
      <c r="N411" s="72" t="str">
        <f>IF($AE411&lt;&gt;"",VLOOKUP($AE411,Afleveradressen!$A$8:$P$57,11,FALSE),"")</f>
        <v/>
      </c>
      <c r="O411" s="101" t="str">
        <f>IF($AE411&lt;&gt;"",VLOOKUP($AE411,Afleveradressen!$A$8:$P$57,12,FALSE),"")</f>
        <v/>
      </c>
      <c r="P411" s="72" t="str">
        <f>IF(AND('Taarten koppelen'!G18&lt;&gt;"",$Y411&lt;&gt;""),'Taarten koppelen'!G18,"")</f>
        <v/>
      </c>
      <c r="Q411" s="17" t="str">
        <f t="shared" si="12"/>
        <v/>
      </c>
      <c r="R411" s="102" t="str">
        <f>IF($AE411&lt;&gt;"",VLOOKUP($AE411,Afleveradressen!$A$8:$P$57,8,FALSE),"")</f>
        <v/>
      </c>
      <c r="S411" s="105" t="str">
        <f>IF($AE411&lt;&gt;"",VLOOKUP($AE411,Afleveradressen!$A$8:$P$57,14,FALSE),"")</f>
        <v/>
      </c>
      <c r="T411" s="103" t="str">
        <f>IF(S411&lt;&gt;"",VLOOKUP($S411,stamgegevens!$B$5:$E$15,3,FALSE),"")</f>
        <v/>
      </c>
      <c r="U411" s="103" t="str">
        <f>IF(T411&lt;&gt;"",VLOOKUP($S411,stamgegevens!$B$5:$E$15,4,FALSE),"")</f>
        <v/>
      </c>
      <c r="V411" s="17"/>
      <c r="W411" s="17"/>
      <c r="X411" s="17" t="str">
        <f>IF(Y411="","",VLOOKUP(Y411,stamgegevens!$C$23:$H$52,6,FALSE))</f>
        <v/>
      </c>
      <c r="Y411" s="104" t="str">
        <f>IF('Taarten koppelen'!$R18&lt;&gt;"",'Taarten koppelen'!$R$4,"")</f>
        <v/>
      </c>
      <c r="Z411" s="17" t="str">
        <f>IF('Taarten koppelen'!R18&lt;&gt;"",'Taarten koppelen'!R18,"")</f>
        <v/>
      </c>
      <c r="AE411" s="1" t="str">
        <f t="shared" si="13"/>
        <v/>
      </c>
    </row>
    <row r="412" spans="4:31" x14ac:dyDescent="0.2">
      <c r="D412" s="100" t="str">
        <f>IF($AE412&lt;&gt;"",VLOOKUP($AE412,Afleveradressen!$A$8:$P$57,15,FALSE),"")</f>
        <v/>
      </c>
      <c r="E412" s="17"/>
      <c r="F412" s="17" t="str">
        <f>IF(AE412&lt;&gt;"",Bestelformulier!$F$44,"")</f>
        <v/>
      </c>
      <c r="G412" s="104"/>
      <c r="H412" s="100" t="str">
        <f>IF($AE412&lt;&gt;"",VLOOKUP($AE412,Afleveradressen!$A$8:$P$57,4,FALSE),"")</f>
        <v/>
      </c>
      <c r="I412" s="101" t="str">
        <f>IF($AE412&lt;&gt;"",VLOOKUP($AE412,Afleveradressen!$A$8:$P$57,5,FALSE),"")</f>
        <v/>
      </c>
      <c r="J412" s="101" t="str">
        <f>IF($AE412&lt;&gt;"",VLOOKUP($AE412,Afleveradressen!$A$8:$P$57,6,FALSE),"")</f>
        <v/>
      </c>
      <c r="K412" s="102" t="str">
        <f>IF($AE412&lt;&gt;"",VLOOKUP($AE412,Afleveradressen!$A$8:$P$57,7,FALSE),"")</f>
        <v/>
      </c>
      <c r="L412" s="72" t="str">
        <f>IF(AND('Taarten koppelen'!E19&lt;&gt;"",$Y412&lt;&gt;""),'Taarten koppelen'!E19,"")</f>
        <v/>
      </c>
      <c r="M412" s="72" t="str">
        <f>IF(AND('Taarten koppelen'!F19&lt;&gt;"",$Y412&lt;&gt;""),'Taarten koppelen'!F19,"")</f>
        <v/>
      </c>
      <c r="N412" s="72" t="str">
        <f>IF($AE412&lt;&gt;"",VLOOKUP($AE412,Afleveradressen!$A$8:$P$57,11,FALSE),"")</f>
        <v/>
      </c>
      <c r="O412" s="101" t="str">
        <f>IF($AE412&lt;&gt;"",VLOOKUP($AE412,Afleveradressen!$A$8:$P$57,12,FALSE),"")</f>
        <v/>
      </c>
      <c r="P412" s="72" t="str">
        <f>IF(AND('Taarten koppelen'!G19&lt;&gt;"",$Y412&lt;&gt;""),'Taarten koppelen'!G19,"")</f>
        <v/>
      </c>
      <c r="Q412" s="17" t="str">
        <f t="shared" si="12"/>
        <v/>
      </c>
      <c r="R412" s="102" t="str">
        <f>IF($AE412&lt;&gt;"",VLOOKUP($AE412,Afleveradressen!$A$8:$P$57,8,FALSE),"")</f>
        <v/>
      </c>
      <c r="S412" s="105" t="str">
        <f>IF($AE412&lt;&gt;"",VLOOKUP($AE412,Afleveradressen!$A$8:$P$57,14,FALSE),"")</f>
        <v/>
      </c>
      <c r="T412" s="103" t="str">
        <f>IF(S412&lt;&gt;"",VLOOKUP($S412,stamgegevens!$B$5:$E$15,3,FALSE),"")</f>
        <v/>
      </c>
      <c r="U412" s="103" t="str">
        <f>IF(T412&lt;&gt;"",VLOOKUP($S412,stamgegevens!$B$5:$E$15,4,FALSE),"")</f>
        <v/>
      </c>
      <c r="V412" s="17"/>
      <c r="W412" s="17"/>
      <c r="X412" s="17" t="str">
        <f>IF(Y412="","",VLOOKUP(Y412,stamgegevens!$C$23:$H$52,6,FALSE))</f>
        <v/>
      </c>
      <c r="Y412" s="104" t="str">
        <f>IF('Taarten koppelen'!$R19&lt;&gt;"",'Taarten koppelen'!$R$4,"")</f>
        <v/>
      </c>
      <c r="Z412" s="17" t="str">
        <f>IF('Taarten koppelen'!R19&lt;&gt;"",'Taarten koppelen'!R19,"")</f>
        <v/>
      </c>
      <c r="AE412" s="1" t="str">
        <f t="shared" si="13"/>
        <v/>
      </c>
    </row>
    <row r="413" spans="4:31" x14ac:dyDescent="0.2">
      <c r="D413" s="100" t="str">
        <f>IF($AE413&lt;&gt;"",VLOOKUP($AE413,Afleveradressen!$A$8:$P$57,15,FALSE),"")</f>
        <v/>
      </c>
      <c r="E413" s="17"/>
      <c r="F413" s="17" t="str">
        <f>IF(AE413&lt;&gt;"",Bestelformulier!$F$44,"")</f>
        <v/>
      </c>
      <c r="G413" s="104"/>
      <c r="H413" s="100" t="str">
        <f>IF($AE413&lt;&gt;"",VLOOKUP($AE413,Afleveradressen!$A$8:$P$57,4,FALSE),"")</f>
        <v/>
      </c>
      <c r="I413" s="101" t="str">
        <f>IF($AE413&lt;&gt;"",VLOOKUP($AE413,Afleveradressen!$A$8:$P$57,5,FALSE),"")</f>
        <v/>
      </c>
      <c r="J413" s="101" t="str">
        <f>IF($AE413&lt;&gt;"",VLOOKUP($AE413,Afleveradressen!$A$8:$P$57,6,FALSE),"")</f>
        <v/>
      </c>
      <c r="K413" s="102" t="str">
        <f>IF($AE413&lt;&gt;"",VLOOKUP($AE413,Afleveradressen!$A$8:$P$57,7,FALSE),"")</f>
        <v/>
      </c>
      <c r="L413" s="72" t="str">
        <f>IF(AND('Taarten koppelen'!E20&lt;&gt;"",$Y413&lt;&gt;""),'Taarten koppelen'!E20,"")</f>
        <v/>
      </c>
      <c r="M413" s="72" t="str">
        <f>IF(AND('Taarten koppelen'!F20&lt;&gt;"",$Y413&lt;&gt;""),'Taarten koppelen'!F20,"")</f>
        <v/>
      </c>
      <c r="N413" s="72" t="str">
        <f>IF($AE413&lt;&gt;"",VLOOKUP($AE413,Afleveradressen!$A$8:$P$57,11,FALSE),"")</f>
        <v/>
      </c>
      <c r="O413" s="101" t="str">
        <f>IF($AE413&lt;&gt;"",VLOOKUP($AE413,Afleveradressen!$A$8:$P$57,12,FALSE),"")</f>
        <v/>
      </c>
      <c r="P413" s="72" t="str">
        <f>IF(AND('Taarten koppelen'!G20&lt;&gt;"",$Y413&lt;&gt;""),'Taarten koppelen'!G20,"")</f>
        <v/>
      </c>
      <c r="Q413" s="17" t="str">
        <f t="shared" si="12"/>
        <v/>
      </c>
      <c r="R413" s="102" t="str">
        <f>IF($AE413&lt;&gt;"",VLOOKUP($AE413,Afleveradressen!$A$8:$P$57,8,FALSE),"")</f>
        <v/>
      </c>
      <c r="S413" s="105" t="str">
        <f>IF($AE413&lt;&gt;"",VLOOKUP($AE413,Afleveradressen!$A$8:$P$57,14,FALSE),"")</f>
        <v/>
      </c>
      <c r="T413" s="103" t="str">
        <f>IF(S413&lt;&gt;"",VLOOKUP($S413,stamgegevens!$B$5:$E$15,3,FALSE),"")</f>
        <v/>
      </c>
      <c r="U413" s="103" t="str">
        <f>IF(T413&lt;&gt;"",VLOOKUP($S413,stamgegevens!$B$5:$E$15,4,FALSE),"")</f>
        <v/>
      </c>
      <c r="V413" s="17"/>
      <c r="W413" s="17"/>
      <c r="X413" s="17" t="str">
        <f>IF(Y413="","",VLOOKUP(Y413,stamgegevens!$C$23:$H$52,6,FALSE))</f>
        <v/>
      </c>
      <c r="Y413" s="104" t="str">
        <f>IF('Taarten koppelen'!$R20&lt;&gt;"",'Taarten koppelen'!$R$4,"")</f>
        <v/>
      </c>
      <c r="Z413" s="17" t="str">
        <f>IF('Taarten koppelen'!R20&lt;&gt;"",'Taarten koppelen'!R20,"")</f>
        <v/>
      </c>
      <c r="AE413" s="1" t="str">
        <f t="shared" si="13"/>
        <v/>
      </c>
    </row>
    <row r="414" spans="4:31" x14ac:dyDescent="0.2">
      <c r="D414" s="100" t="str">
        <f>IF($AE414&lt;&gt;"",VLOOKUP($AE414,Afleveradressen!$A$8:$P$57,15,FALSE),"")</f>
        <v/>
      </c>
      <c r="E414" s="17"/>
      <c r="F414" s="17" t="str">
        <f>IF(AE414&lt;&gt;"",Bestelformulier!$F$44,"")</f>
        <v/>
      </c>
      <c r="G414" s="104"/>
      <c r="H414" s="100" t="str">
        <f>IF($AE414&lt;&gt;"",VLOOKUP($AE414,Afleveradressen!$A$8:$P$57,4,FALSE),"")</f>
        <v/>
      </c>
      <c r="I414" s="101" t="str">
        <f>IF($AE414&lt;&gt;"",VLOOKUP($AE414,Afleveradressen!$A$8:$P$57,5,FALSE),"")</f>
        <v/>
      </c>
      <c r="J414" s="101" t="str">
        <f>IF($AE414&lt;&gt;"",VLOOKUP($AE414,Afleveradressen!$A$8:$P$57,6,FALSE),"")</f>
        <v/>
      </c>
      <c r="K414" s="102" t="str">
        <f>IF($AE414&lt;&gt;"",VLOOKUP($AE414,Afleveradressen!$A$8:$P$57,7,FALSE),"")</f>
        <v/>
      </c>
      <c r="L414" s="72" t="str">
        <f>IF(AND('Taarten koppelen'!E21&lt;&gt;"",$Y414&lt;&gt;""),'Taarten koppelen'!E21,"")</f>
        <v/>
      </c>
      <c r="M414" s="72" t="str">
        <f>IF(AND('Taarten koppelen'!F21&lt;&gt;"",$Y414&lt;&gt;""),'Taarten koppelen'!F21,"")</f>
        <v/>
      </c>
      <c r="N414" s="72" t="str">
        <f>IF($AE414&lt;&gt;"",VLOOKUP($AE414,Afleveradressen!$A$8:$P$57,11,FALSE),"")</f>
        <v/>
      </c>
      <c r="O414" s="101" t="str">
        <f>IF($AE414&lt;&gt;"",VLOOKUP($AE414,Afleveradressen!$A$8:$P$57,12,FALSE),"")</f>
        <v/>
      </c>
      <c r="P414" s="72" t="str">
        <f>IF(AND('Taarten koppelen'!G21&lt;&gt;"",$Y414&lt;&gt;""),'Taarten koppelen'!G21,"")</f>
        <v/>
      </c>
      <c r="Q414" s="17" t="str">
        <f t="shared" si="12"/>
        <v/>
      </c>
      <c r="R414" s="102" t="str">
        <f>IF($AE414&lt;&gt;"",VLOOKUP($AE414,Afleveradressen!$A$8:$P$57,8,FALSE),"")</f>
        <v/>
      </c>
      <c r="S414" s="105" t="str">
        <f>IF($AE414&lt;&gt;"",VLOOKUP($AE414,Afleveradressen!$A$8:$P$57,14,FALSE),"")</f>
        <v/>
      </c>
      <c r="T414" s="103" t="str">
        <f>IF(S414&lt;&gt;"",VLOOKUP($S414,stamgegevens!$B$5:$E$15,3,FALSE),"")</f>
        <v/>
      </c>
      <c r="U414" s="103" t="str">
        <f>IF(T414&lt;&gt;"",VLOOKUP($S414,stamgegevens!$B$5:$E$15,4,FALSE),"")</f>
        <v/>
      </c>
      <c r="V414" s="17"/>
      <c r="W414" s="17"/>
      <c r="X414" s="17" t="str">
        <f>IF(Y414="","",VLOOKUP(Y414,stamgegevens!$C$23:$H$52,6,FALSE))</f>
        <v/>
      </c>
      <c r="Y414" s="104" t="str">
        <f>IF('Taarten koppelen'!$R21&lt;&gt;"",'Taarten koppelen'!$R$4,"")</f>
        <v/>
      </c>
      <c r="Z414" s="17" t="str">
        <f>IF('Taarten koppelen'!R21&lt;&gt;"",'Taarten koppelen'!R21,"")</f>
        <v/>
      </c>
      <c r="AE414" s="1" t="str">
        <f t="shared" si="13"/>
        <v/>
      </c>
    </row>
    <row r="415" spans="4:31" x14ac:dyDescent="0.2">
      <c r="D415" s="100" t="str">
        <f>IF($AE415&lt;&gt;"",VLOOKUP($AE415,Afleveradressen!$A$8:$P$57,15,FALSE),"")</f>
        <v/>
      </c>
      <c r="E415" s="17"/>
      <c r="F415" s="17" t="str">
        <f>IF(AE415&lt;&gt;"",Bestelformulier!$F$44,"")</f>
        <v/>
      </c>
      <c r="G415" s="104"/>
      <c r="H415" s="100" t="str">
        <f>IF($AE415&lt;&gt;"",VLOOKUP($AE415,Afleveradressen!$A$8:$P$57,4,FALSE),"")</f>
        <v/>
      </c>
      <c r="I415" s="101" t="str">
        <f>IF($AE415&lt;&gt;"",VLOOKUP($AE415,Afleveradressen!$A$8:$P$57,5,FALSE),"")</f>
        <v/>
      </c>
      <c r="J415" s="101" t="str">
        <f>IF($AE415&lt;&gt;"",VLOOKUP($AE415,Afleveradressen!$A$8:$P$57,6,FALSE),"")</f>
        <v/>
      </c>
      <c r="K415" s="102" t="str">
        <f>IF($AE415&lt;&gt;"",VLOOKUP($AE415,Afleveradressen!$A$8:$P$57,7,FALSE),"")</f>
        <v/>
      </c>
      <c r="L415" s="72" t="str">
        <f>IF(AND('Taarten koppelen'!E22&lt;&gt;"",$Y415&lt;&gt;""),'Taarten koppelen'!E22,"")</f>
        <v/>
      </c>
      <c r="M415" s="72" t="str">
        <f>IF(AND('Taarten koppelen'!F22&lt;&gt;"",$Y415&lt;&gt;""),'Taarten koppelen'!F22,"")</f>
        <v/>
      </c>
      <c r="N415" s="72" t="str">
        <f>IF($AE415&lt;&gt;"",VLOOKUP($AE415,Afleveradressen!$A$8:$P$57,11,FALSE),"")</f>
        <v/>
      </c>
      <c r="O415" s="101" t="str">
        <f>IF($AE415&lt;&gt;"",VLOOKUP($AE415,Afleveradressen!$A$8:$P$57,12,FALSE),"")</f>
        <v/>
      </c>
      <c r="P415" s="72" t="str">
        <f>IF(AND('Taarten koppelen'!G22&lt;&gt;"",$Y415&lt;&gt;""),'Taarten koppelen'!G22,"")</f>
        <v/>
      </c>
      <c r="Q415" s="17" t="str">
        <f t="shared" si="12"/>
        <v/>
      </c>
      <c r="R415" s="102" t="str">
        <f>IF($AE415&lt;&gt;"",VLOOKUP($AE415,Afleveradressen!$A$8:$P$57,8,FALSE),"")</f>
        <v/>
      </c>
      <c r="S415" s="105" t="str">
        <f>IF($AE415&lt;&gt;"",VLOOKUP($AE415,Afleveradressen!$A$8:$P$57,14,FALSE),"")</f>
        <v/>
      </c>
      <c r="T415" s="103" t="str">
        <f>IF(S415&lt;&gt;"",VLOOKUP($S415,stamgegevens!$B$5:$E$15,3,FALSE),"")</f>
        <v/>
      </c>
      <c r="U415" s="103" t="str">
        <f>IF(T415&lt;&gt;"",VLOOKUP($S415,stamgegevens!$B$5:$E$15,4,FALSE),"")</f>
        <v/>
      </c>
      <c r="V415" s="17"/>
      <c r="W415" s="17"/>
      <c r="X415" s="17" t="str">
        <f>IF(Y415="","",VLOOKUP(Y415,stamgegevens!$C$23:$H$52,6,FALSE))</f>
        <v/>
      </c>
      <c r="Y415" s="104" t="str">
        <f>IF('Taarten koppelen'!$R22&lt;&gt;"",'Taarten koppelen'!$R$4,"")</f>
        <v/>
      </c>
      <c r="Z415" s="17" t="str">
        <f>IF('Taarten koppelen'!R22&lt;&gt;"",'Taarten koppelen'!R22,"")</f>
        <v/>
      </c>
      <c r="AE415" s="1" t="str">
        <f t="shared" si="13"/>
        <v/>
      </c>
    </row>
    <row r="416" spans="4:31" x14ac:dyDescent="0.2">
      <c r="D416" s="100" t="str">
        <f>IF($AE416&lt;&gt;"",VLOOKUP($AE416,Afleveradressen!$A$8:$P$57,15,FALSE),"")</f>
        <v/>
      </c>
      <c r="E416" s="17"/>
      <c r="F416" s="17" t="str">
        <f>IF(AE416&lt;&gt;"",Bestelformulier!$F$44,"")</f>
        <v/>
      </c>
      <c r="G416" s="104"/>
      <c r="H416" s="100" t="str">
        <f>IF($AE416&lt;&gt;"",VLOOKUP($AE416,Afleveradressen!$A$8:$P$57,4,FALSE),"")</f>
        <v/>
      </c>
      <c r="I416" s="101" t="str">
        <f>IF($AE416&lt;&gt;"",VLOOKUP($AE416,Afleveradressen!$A$8:$P$57,5,FALSE),"")</f>
        <v/>
      </c>
      <c r="J416" s="101" t="str">
        <f>IF($AE416&lt;&gt;"",VLOOKUP($AE416,Afleveradressen!$A$8:$P$57,6,FALSE),"")</f>
        <v/>
      </c>
      <c r="K416" s="102" t="str">
        <f>IF($AE416&lt;&gt;"",VLOOKUP($AE416,Afleveradressen!$A$8:$P$57,7,FALSE),"")</f>
        <v/>
      </c>
      <c r="L416" s="72" t="str">
        <f>IF(AND('Taarten koppelen'!E23&lt;&gt;"",$Y416&lt;&gt;""),'Taarten koppelen'!E23,"")</f>
        <v/>
      </c>
      <c r="M416" s="72" t="str">
        <f>IF(AND('Taarten koppelen'!F23&lt;&gt;"",$Y416&lt;&gt;""),'Taarten koppelen'!F23,"")</f>
        <v/>
      </c>
      <c r="N416" s="72" t="str">
        <f>IF($AE416&lt;&gt;"",VLOOKUP($AE416,Afleveradressen!$A$8:$P$57,11,FALSE),"")</f>
        <v/>
      </c>
      <c r="O416" s="101" t="str">
        <f>IF($AE416&lt;&gt;"",VLOOKUP($AE416,Afleveradressen!$A$8:$P$57,12,FALSE),"")</f>
        <v/>
      </c>
      <c r="P416" s="72" t="str">
        <f>IF(AND('Taarten koppelen'!G23&lt;&gt;"",$Y416&lt;&gt;""),'Taarten koppelen'!G23,"")</f>
        <v/>
      </c>
      <c r="Q416" s="17" t="str">
        <f t="shared" si="12"/>
        <v/>
      </c>
      <c r="R416" s="102" t="str">
        <f>IF($AE416&lt;&gt;"",VLOOKUP($AE416,Afleveradressen!$A$8:$P$57,8,FALSE),"")</f>
        <v/>
      </c>
      <c r="S416" s="105" t="str">
        <f>IF($AE416&lt;&gt;"",VLOOKUP($AE416,Afleveradressen!$A$8:$P$57,14,FALSE),"")</f>
        <v/>
      </c>
      <c r="T416" s="103" t="str">
        <f>IF(S416&lt;&gt;"",VLOOKUP($S416,stamgegevens!$B$5:$E$15,3,FALSE),"")</f>
        <v/>
      </c>
      <c r="U416" s="103" t="str">
        <f>IF(T416&lt;&gt;"",VLOOKUP($S416,stamgegevens!$B$5:$E$15,4,FALSE),"")</f>
        <v/>
      </c>
      <c r="V416" s="17"/>
      <c r="W416" s="17"/>
      <c r="X416" s="17" t="str">
        <f>IF(Y416="","",VLOOKUP(Y416,stamgegevens!$C$23:$H$52,6,FALSE))</f>
        <v/>
      </c>
      <c r="Y416" s="104" t="str">
        <f>IF('Taarten koppelen'!$R23&lt;&gt;"",'Taarten koppelen'!$R$4,"")</f>
        <v/>
      </c>
      <c r="Z416" s="17" t="str">
        <f>IF('Taarten koppelen'!R23&lt;&gt;"",'Taarten koppelen'!R23,"")</f>
        <v/>
      </c>
      <c r="AE416" s="1" t="str">
        <f t="shared" si="13"/>
        <v/>
      </c>
    </row>
    <row r="417" spans="4:31" x14ac:dyDescent="0.2">
      <c r="D417" s="100" t="str">
        <f>IF($AE417&lt;&gt;"",VLOOKUP($AE417,Afleveradressen!$A$8:$P$57,15,FALSE),"")</f>
        <v/>
      </c>
      <c r="E417" s="17"/>
      <c r="F417" s="17" t="str">
        <f>IF(AE417&lt;&gt;"",Bestelformulier!$F$44,"")</f>
        <v/>
      </c>
      <c r="G417" s="104"/>
      <c r="H417" s="100" t="str">
        <f>IF($AE417&lt;&gt;"",VLOOKUP($AE417,Afleveradressen!$A$8:$P$57,4,FALSE),"")</f>
        <v/>
      </c>
      <c r="I417" s="101" t="str">
        <f>IF($AE417&lt;&gt;"",VLOOKUP($AE417,Afleveradressen!$A$8:$P$57,5,FALSE),"")</f>
        <v/>
      </c>
      <c r="J417" s="101" t="str">
        <f>IF($AE417&lt;&gt;"",VLOOKUP($AE417,Afleveradressen!$A$8:$P$57,6,FALSE),"")</f>
        <v/>
      </c>
      <c r="K417" s="102" t="str">
        <f>IF($AE417&lt;&gt;"",VLOOKUP($AE417,Afleveradressen!$A$8:$P$57,7,FALSE),"")</f>
        <v/>
      </c>
      <c r="L417" s="72" t="str">
        <f>IF(AND('Taarten koppelen'!E24&lt;&gt;"",$Y417&lt;&gt;""),'Taarten koppelen'!E24,"")</f>
        <v/>
      </c>
      <c r="M417" s="72" t="str">
        <f>IF(AND('Taarten koppelen'!F24&lt;&gt;"",$Y417&lt;&gt;""),'Taarten koppelen'!F24,"")</f>
        <v/>
      </c>
      <c r="N417" s="72" t="str">
        <f>IF($AE417&lt;&gt;"",VLOOKUP($AE417,Afleveradressen!$A$8:$P$57,11,FALSE),"")</f>
        <v/>
      </c>
      <c r="O417" s="101" t="str">
        <f>IF($AE417&lt;&gt;"",VLOOKUP($AE417,Afleveradressen!$A$8:$P$57,12,FALSE),"")</f>
        <v/>
      </c>
      <c r="P417" s="72" t="str">
        <f>IF(AND('Taarten koppelen'!G24&lt;&gt;"",$Y417&lt;&gt;""),'Taarten koppelen'!G24,"")</f>
        <v/>
      </c>
      <c r="Q417" s="17" t="str">
        <f t="shared" si="12"/>
        <v/>
      </c>
      <c r="R417" s="102" t="str">
        <f>IF($AE417&lt;&gt;"",VLOOKUP($AE417,Afleveradressen!$A$8:$P$57,8,FALSE),"")</f>
        <v/>
      </c>
      <c r="S417" s="105" t="str">
        <f>IF($AE417&lt;&gt;"",VLOOKUP($AE417,Afleveradressen!$A$8:$P$57,14,FALSE),"")</f>
        <v/>
      </c>
      <c r="T417" s="103" t="str">
        <f>IF(S417&lt;&gt;"",VLOOKUP($S417,stamgegevens!$B$5:$E$15,3,FALSE),"")</f>
        <v/>
      </c>
      <c r="U417" s="103" t="str">
        <f>IF(T417&lt;&gt;"",VLOOKUP($S417,stamgegevens!$B$5:$E$15,4,FALSE),"")</f>
        <v/>
      </c>
      <c r="V417" s="17"/>
      <c r="W417" s="17"/>
      <c r="X417" s="17" t="str">
        <f>IF(Y417="","",VLOOKUP(Y417,stamgegevens!$C$23:$H$52,6,FALSE))</f>
        <v/>
      </c>
      <c r="Y417" s="104" t="str">
        <f>IF('Taarten koppelen'!$R24&lt;&gt;"",'Taarten koppelen'!$R$4,"")</f>
        <v/>
      </c>
      <c r="Z417" s="17" t="str">
        <f>IF('Taarten koppelen'!R24&lt;&gt;"",'Taarten koppelen'!R24,"")</f>
        <v/>
      </c>
      <c r="AE417" s="1" t="str">
        <f t="shared" si="13"/>
        <v/>
      </c>
    </row>
    <row r="418" spans="4:31" x14ac:dyDescent="0.2">
      <c r="D418" s="100" t="str">
        <f>IF($AE418&lt;&gt;"",VLOOKUP($AE418,Afleveradressen!$A$8:$P$57,15,FALSE),"")</f>
        <v/>
      </c>
      <c r="E418" s="17"/>
      <c r="F418" s="17" t="str">
        <f>IF(AE418&lt;&gt;"",Bestelformulier!$F$44,"")</f>
        <v/>
      </c>
      <c r="G418" s="104"/>
      <c r="H418" s="100" t="str">
        <f>IF($AE418&lt;&gt;"",VLOOKUP($AE418,Afleveradressen!$A$8:$P$57,4,FALSE),"")</f>
        <v/>
      </c>
      <c r="I418" s="101" t="str">
        <f>IF($AE418&lt;&gt;"",VLOOKUP($AE418,Afleveradressen!$A$8:$P$57,5,FALSE),"")</f>
        <v/>
      </c>
      <c r="J418" s="101" t="str">
        <f>IF($AE418&lt;&gt;"",VLOOKUP($AE418,Afleveradressen!$A$8:$P$57,6,FALSE),"")</f>
        <v/>
      </c>
      <c r="K418" s="102" t="str">
        <f>IF($AE418&lt;&gt;"",VLOOKUP($AE418,Afleveradressen!$A$8:$P$57,7,FALSE),"")</f>
        <v/>
      </c>
      <c r="L418" s="72" t="str">
        <f>IF(AND('Taarten koppelen'!E25&lt;&gt;"",$Y418&lt;&gt;""),'Taarten koppelen'!E25,"")</f>
        <v/>
      </c>
      <c r="M418" s="72" t="str">
        <f>IF(AND('Taarten koppelen'!F25&lt;&gt;"",$Y418&lt;&gt;""),'Taarten koppelen'!F25,"")</f>
        <v/>
      </c>
      <c r="N418" s="72" t="str">
        <f>IF($AE418&lt;&gt;"",VLOOKUP($AE418,Afleveradressen!$A$8:$P$57,11,FALSE),"")</f>
        <v/>
      </c>
      <c r="O418" s="101" t="str">
        <f>IF($AE418&lt;&gt;"",VLOOKUP($AE418,Afleveradressen!$A$8:$P$57,12,FALSE),"")</f>
        <v/>
      </c>
      <c r="P418" s="72" t="str">
        <f>IF(AND('Taarten koppelen'!G25&lt;&gt;"",$Y418&lt;&gt;""),'Taarten koppelen'!G25,"")</f>
        <v/>
      </c>
      <c r="Q418" s="17" t="str">
        <f t="shared" si="12"/>
        <v/>
      </c>
      <c r="R418" s="102" t="str">
        <f>IF($AE418&lt;&gt;"",VLOOKUP($AE418,Afleveradressen!$A$8:$P$57,8,FALSE),"")</f>
        <v/>
      </c>
      <c r="S418" s="105" t="str">
        <f>IF($AE418&lt;&gt;"",VLOOKUP($AE418,Afleveradressen!$A$8:$P$57,14,FALSE),"")</f>
        <v/>
      </c>
      <c r="T418" s="103" t="str">
        <f>IF(S418&lt;&gt;"",VLOOKUP($S418,stamgegevens!$B$5:$E$15,3,FALSE),"")</f>
        <v/>
      </c>
      <c r="U418" s="103" t="str">
        <f>IF(T418&lt;&gt;"",VLOOKUP($S418,stamgegevens!$B$5:$E$15,4,FALSE),"")</f>
        <v/>
      </c>
      <c r="V418" s="17"/>
      <c r="W418" s="17"/>
      <c r="X418" s="17" t="str">
        <f>IF(Y418="","",VLOOKUP(Y418,stamgegevens!$C$23:$H$52,6,FALSE))</f>
        <v/>
      </c>
      <c r="Y418" s="104" t="str">
        <f>IF('Taarten koppelen'!$R25&lt;&gt;"",'Taarten koppelen'!$R$4,"")</f>
        <v/>
      </c>
      <c r="Z418" s="17" t="str">
        <f>IF('Taarten koppelen'!R25&lt;&gt;"",'Taarten koppelen'!R25,"")</f>
        <v/>
      </c>
      <c r="AE418" s="1" t="str">
        <f t="shared" si="13"/>
        <v/>
      </c>
    </row>
    <row r="419" spans="4:31" x14ac:dyDescent="0.2">
      <c r="D419" s="100" t="str">
        <f>IF($AE419&lt;&gt;"",VLOOKUP($AE419,Afleveradressen!$A$8:$P$57,15,FALSE),"")</f>
        <v/>
      </c>
      <c r="E419" s="17"/>
      <c r="F419" s="17" t="str">
        <f>IF(AE419&lt;&gt;"",Bestelformulier!$F$44,"")</f>
        <v/>
      </c>
      <c r="G419" s="104"/>
      <c r="H419" s="100" t="str">
        <f>IF($AE419&lt;&gt;"",VLOOKUP($AE419,Afleveradressen!$A$8:$P$57,4,FALSE),"")</f>
        <v/>
      </c>
      <c r="I419" s="101" t="str">
        <f>IF($AE419&lt;&gt;"",VLOOKUP($AE419,Afleveradressen!$A$8:$P$57,5,FALSE),"")</f>
        <v/>
      </c>
      <c r="J419" s="101" t="str">
        <f>IF($AE419&lt;&gt;"",VLOOKUP($AE419,Afleveradressen!$A$8:$P$57,6,FALSE),"")</f>
        <v/>
      </c>
      <c r="K419" s="102" t="str">
        <f>IF($AE419&lt;&gt;"",VLOOKUP($AE419,Afleveradressen!$A$8:$P$57,7,FALSE),"")</f>
        <v/>
      </c>
      <c r="L419" s="72" t="str">
        <f>IF(AND('Taarten koppelen'!E26&lt;&gt;"",$Y419&lt;&gt;""),'Taarten koppelen'!E26,"")</f>
        <v/>
      </c>
      <c r="M419" s="72" t="str">
        <f>IF(AND('Taarten koppelen'!F26&lt;&gt;"",$Y419&lt;&gt;""),'Taarten koppelen'!F26,"")</f>
        <v/>
      </c>
      <c r="N419" s="72" t="str">
        <f>IF($AE419&lt;&gt;"",VLOOKUP($AE419,Afleveradressen!$A$8:$P$57,11,FALSE),"")</f>
        <v/>
      </c>
      <c r="O419" s="101" t="str">
        <f>IF($AE419&lt;&gt;"",VLOOKUP($AE419,Afleveradressen!$A$8:$P$57,12,FALSE),"")</f>
        <v/>
      </c>
      <c r="P419" s="72" t="str">
        <f>IF(AND('Taarten koppelen'!G26&lt;&gt;"",$Y419&lt;&gt;""),'Taarten koppelen'!G26,"")</f>
        <v/>
      </c>
      <c r="Q419" s="17" t="str">
        <f t="shared" si="12"/>
        <v/>
      </c>
      <c r="R419" s="102" t="str">
        <f>IF($AE419&lt;&gt;"",VLOOKUP($AE419,Afleveradressen!$A$8:$P$57,8,FALSE),"")</f>
        <v/>
      </c>
      <c r="S419" s="105" t="str">
        <f>IF($AE419&lt;&gt;"",VLOOKUP($AE419,Afleveradressen!$A$8:$P$57,14,FALSE),"")</f>
        <v/>
      </c>
      <c r="T419" s="103" t="str">
        <f>IF(S419&lt;&gt;"",VLOOKUP($S419,stamgegevens!$B$5:$E$15,3,FALSE),"")</f>
        <v/>
      </c>
      <c r="U419" s="103" t="str">
        <f>IF(T419&lt;&gt;"",VLOOKUP($S419,stamgegevens!$B$5:$E$15,4,FALSE),"")</f>
        <v/>
      </c>
      <c r="V419" s="17"/>
      <c r="W419" s="17"/>
      <c r="X419" s="17" t="str">
        <f>IF(Y419="","",VLOOKUP(Y419,stamgegevens!$C$23:$H$52,6,FALSE))</f>
        <v/>
      </c>
      <c r="Y419" s="104" t="str">
        <f>IF('Taarten koppelen'!$R26&lt;&gt;"",'Taarten koppelen'!$R$4,"")</f>
        <v/>
      </c>
      <c r="Z419" s="17" t="str">
        <f>IF('Taarten koppelen'!R26&lt;&gt;"",'Taarten koppelen'!R26,"")</f>
        <v/>
      </c>
      <c r="AE419" s="1" t="str">
        <f t="shared" si="13"/>
        <v/>
      </c>
    </row>
    <row r="420" spans="4:31" x14ac:dyDescent="0.2">
      <c r="D420" s="100" t="str">
        <f>IF($AE420&lt;&gt;"",VLOOKUP($AE420,Afleveradressen!$A$8:$P$57,15,FALSE),"")</f>
        <v/>
      </c>
      <c r="E420" s="17"/>
      <c r="F420" s="17" t="str">
        <f>IF(AE420&lt;&gt;"",Bestelformulier!$F$44,"")</f>
        <v/>
      </c>
      <c r="G420" s="104"/>
      <c r="H420" s="100" t="str">
        <f>IF($AE420&lt;&gt;"",VLOOKUP($AE420,Afleveradressen!$A$8:$P$57,4,FALSE),"")</f>
        <v/>
      </c>
      <c r="I420" s="101" t="str">
        <f>IF($AE420&lt;&gt;"",VLOOKUP($AE420,Afleveradressen!$A$8:$P$57,5,FALSE),"")</f>
        <v/>
      </c>
      <c r="J420" s="101" t="str">
        <f>IF($AE420&lt;&gt;"",VLOOKUP($AE420,Afleveradressen!$A$8:$P$57,6,FALSE),"")</f>
        <v/>
      </c>
      <c r="K420" s="102" t="str">
        <f>IF($AE420&lt;&gt;"",VLOOKUP($AE420,Afleveradressen!$A$8:$P$57,7,FALSE),"")</f>
        <v/>
      </c>
      <c r="L420" s="72" t="str">
        <f>IF(AND('Taarten koppelen'!E27&lt;&gt;"",$Y420&lt;&gt;""),'Taarten koppelen'!E27,"")</f>
        <v/>
      </c>
      <c r="M420" s="72" t="str">
        <f>IF(AND('Taarten koppelen'!F27&lt;&gt;"",$Y420&lt;&gt;""),'Taarten koppelen'!F27,"")</f>
        <v/>
      </c>
      <c r="N420" s="72" t="str">
        <f>IF($AE420&lt;&gt;"",VLOOKUP($AE420,Afleveradressen!$A$8:$P$57,11,FALSE),"")</f>
        <v/>
      </c>
      <c r="O420" s="101" t="str">
        <f>IF($AE420&lt;&gt;"",VLOOKUP($AE420,Afleveradressen!$A$8:$P$57,12,FALSE),"")</f>
        <v/>
      </c>
      <c r="P420" s="72" t="str">
        <f>IF(AND('Taarten koppelen'!G27&lt;&gt;"",$Y420&lt;&gt;""),'Taarten koppelen'!G27,"")</f>
        <v/>
      </c>
      <c r="Q420" s="17" t="str">
        <f t="shared" si="12"/>
        <v/>
      </c>
      <c r="R420" s="102" t="str">
        <f>IF($AE420&lt;&gt;"",VLOOKUP($AE420,Afleveradressen!$A$8:$P$57,8,FALSE),"")</f>
        <v/>
      </c>
      <c r="S420" s="105" t="str">
        <f>IF($AE420&lt;&gt;"",VLOOKUP($AE420,Afleveradressen!$A$8:$P$57,14,FALSE),"")</f>
        <v/>
      </c>
      <c r="T420" s="103" t="str">
        <f>IF(S420&lt;&gt;"",VLOOKUP($S420,stamgegevens!$B$5:$E$15,3,FALSE),"")</f>
        <v/>
      </c>
      <c r="U420" s="103" t="str">
        <f>IF(T420&lt;&gt;"",VLOOKUP($S420,stamgegevens!$B$5:$E$15,4,FALSE),"")</f>
        <v/>
      </c>
      <c r="V420" s="17"/>
      <c r="W420" s="17"/>
      <c r="X420" s="17" t="str">
        <f>IF(Y420="","",VLOOKUP(Y420,stamgegevens!$C$23:$H$52,6,FALSE))</f>
        <v/>
      </c>
      <c r="Y420" s="104" t="str">
        <f>IF('Taarten koppelen'!$R27&lt;&gt;"",'Taarten koppelen'!$R$4,"")</f>
        <v/>
      </c>
      <c r="Z420" s="17" t="str">
        <f>IF('Taarten koppelen'!R27&lt;&gt;"",'Taarten koppelen'!R27,"")</f>
        <v/>
      </c>
      <c r="AE420" s="1" t="str">
        <f t="shared" si="13"/>
        <v/>
      </c>
    </row>
    <row r="421" spans="4:31" x14ac:dyDescent="0.2">
      <c r="D421" s="100" t="str">
        <f>IF($AE421&lt;&gt;"",VLOOKUP($AE421,Afleveradressen!$A$8:$P$57,15,FALSE),"")</f>
        <v/>
      </c>
      <c r="E421" s="17"/>
      <c r="F421" s="17" t="str">
        <f>IF(AE421&lt;&gt;"",Bestelformulier!$F$44,"")</f>
        <v/>
      </c>
      <c r="G421" s="104"/>
      <c r="H421" s="100" t="str">
        <f>IF($AE421&lt;&gt;"",VLOOKUP($AE421,Afleveradressen!$A$8:$P$57,4,FALSE),"")</f>
        <v/>
      </c>
      <c r="I421" s="101" t="str">
        <f>IF($AE421&lt;&gt;"",VLOOKUP($AE421,Afleveradressen!$A$8:$P$57,5,FALSE),"")</f>
        <v/>
      </c>
      <c r="J421" s="101" t="str">
        <f>IF($AE421&lt;&gt;"",VLOOKUP($AE421,Afleveradressen!$A$8:$P$57,6,FALSE),"")</f>
        <v/>
      </c>
      <c r="K421" s="102" t="str">
        <f>IF($AE421&lt;&gt;"",VLOOKUP($AE421,Afleveradressen!$A$8:$P$57,7,FALSE),"")</f>
        <v/>
      </c>
      <c r="L421" s="72" t="str">
        <f>IF(AND('Taarten koppelen'!E28&lt;&gt;"",$Y421&lt;&gt;""),'Taarten koppelen'!E28,"")</f>
        <v/>
      </c>
      <c r="M421" s="72" t="str">
        <f>IF(AND('Taarten koppelen'!F28&lt;&gt;"",$Y421&lt;&gt;""),'Taarten koppelen'!F28,"")</f>
        <v/>
      </c>
      <c r="N421" s="72" t="str">
        <f>IF($AE421&lt;&gt;"",VLOOKUP($AE421,Afleveradressen!$A$8:$P$57,11,FALSE),"")</f>
        <v/>
      </c>
      <c r="O421" s="101" t="str">
        <f>IF($AE421&lt;&gt;"",VLOOKUP($AE421,Afleveradressen!$A$8:$P$57,12,FALSE),"")</f>
        <v/>
      </c>
      <c r="P421" s="72" t="str">
        <f>IF(AND('Taarten koppelen'!G28&lt;&gt;"",$Y421&lt;&gt;""),'Taarten koppelen'!G28,"")</f>
        <v/>
      </c>
      <c r="Q421" s="17" t="str">
        <f t="shared" si="12"/>
        <v/>
      </c>
      <c r="R421" s="102" t="str">
        <f>IF($AE421&lt;&gt;"",VLOOKUP($AE421,Afleveradressen!$A$8:$P$57,8,FALSE),"")</f>
        <v/>
      </c>
      <c r="S421" s="105" t="str">
        <f>IF($AE421&lt;&gt;"",VLOOKUP($AE421,Afleveradressen!$A$8:$P$57,14,FALSE),"")</f>
        <v/>
      </c>
      <c r="T421" s="103" t="str">
        <f>IF(S421&lt;&gt;"",VLOOKUP($S421,stamgegevens!$B$5:$E$15,3,FALSE),"")</f>
        <v/>
      </c>
      <c r="U421" s="103" t="str">
        <f>IF(T421&lt;&gt;"",VLOOKUP($S421,stamgegevens!$B$5:$E$15,4,FALSE),"")</f>
        <v/>
      </c>
      <c r="V421" s="17"/>
      <c r="W421" s="17"/>
      <c r="X421" s="17" t="str">
        <f>IF(Y421="","",VLOOKUP(Y421,stamgegevens!$C$23:$H$52,6,FALSE))</f>
        <v/>
      </c>
      <c r="Y421" s="104" t="str">
        <f>IF('Taarten koppelen'!$R28&lt;&gt;"",'Taarten koppelen'!$R$4,"")</f>
        <v/>
      </c>
      <c r="Z421" s="17" t="str">
        <f>IF('Taarten koppelen'!R28&lt;&gt;"",'Taarten koppelen'!R28,"")</f>
        <v/>
      </c>
      <c r="AE421" s="1" t="str">
        <f t="shared" si="13"/>
        <v/>
      </c>
    </row>
    <row r="422" spans="4:31" x14ac:dyDescent="0.2">
      <c r="D422" s="100" t="str">
        <f>IF($AE422&lt;&gt;"",VLOOKUP($AE422,Afleveradressen!$A$8:$P$57,15,FALSE),"")</f>
        <v/>
      </c>
      <c r="E422" s="17"/>
      <c r="F422" s="17" t="str">
        <f>IF(AE422&lt;&gt;"",Bestelformulier!$F$44,"")</f>
        <v/>
      </c>
      <c r="G422" s="104"/>
      <c r="H422" s="100" t="str">
        <f>IF($AE422&lt;&gt;"",VLOOKUP($AE422,Afleveradressen!$A$8:$P$57,4,FALSE),"")</f>
        <v/>
      </c>
      <c r="I422" s="101" t="str">
        <f>IF($AE422&lt;&gt;"",VLOOKUP($AE422,Afleveradressen!$A$8:$P$57,5,FALSE),"")</f>
        <v/>
      </c>
      <c r="J422" s="101" t="str">
        <f>IF($AE422&lt;&gt;"",VLOOKUP($AE422,Afleveradressen!$A$8:$P$57,6,FALSE),"")</f>
        <v/>
      </c>
      <c r="K422" s="102" t="str">
        <f>IF($AE422&lt;&gt;"",VLOOKUP($AE422,Afleveradressen!$A$8:$P$57,7,FALSE),"")</f>
        <v/>
      </c>
      <c r="L422" s="72" t="str">
        <f>IF(AND('Taarten koppelen'!E29&lt;&gt;"",$Y422&lt;&gt;""),'Taarten koppelen'!E29,"")</f>
        <v/>
      </c>
      <c r="M422" s="72" t="str">
        <f>IF(AND('Taarten koppelen'!F29&lt;&gt;"",$Y422&lt;&gt;""),'Taarten koppelen'!F29,"")</f>
        <v/>
      </c>
      <c r="N422" s="72" t="str">
        <f>IF($AE422&lt;&gt;"",VLOOKUP($AE422,Afleveradressen!$A$8:$P$57,11,FALSE),"")</f>
        <v/>
      </c>
      <c r="O422" s="101" t="str">
        <f>IF($AE422&lt;&gt;"",VLOOKUP($AE422,Afleveradressen!$A$8:$P$57,12,FALSE),"")</f>
        <v/>
      </c>
      <c r="P422" s="72" t="str">
        <f>IF(AND('Taarten koppelen'!G29&lt;&gt;"",$Y422&lt;&gt;""),'Taarten koppelen'!G29,"")</f>
        <v/>
      </c>
      <c r="Q422" s="17" t="str">
        <f t="shared" si="12"/>
        <v/>
      </c>
      <c r="R422" s="102" t="str">
        <f>IF($AE422&lt;&gt;"",VLOOKUP($AE422,Afleveradressen!$A$8:$P$57,8,FALSE),"")</f>
        <v/>
      </c>
      <c r="S422" s="105" t="str">
        <f>IF($AE422&lt;&gt;"",VLOOKUP($AE422,Afleveradressen!$A$8:$P$57,14,FALSE),"")</f>
        <v/>
      </c>
      <c r="T422" s="103" t="str">
        <f>IF(S422&lt;&gt;"",VLOOKUP($S422,stamgegevens!$B$5:$E$15,3,FALSE),"")</f>
        <v/>
      </c>
      <c r="U422" s="103" t="str">
        <f>IF(T422&lt;&gt;"",VLOOKUP($S422,stamgegevens!$B$5:$E$15,4,FALSE),"")</f>
        <v/>
      </c>
      <c r="V422" s="17"/>
      <c r="W422" s="17"/>
      <c r="X422" s="17" t="str">
        <f>IF(Y422="","",VLOOKUP(Y422,stamgegevens!$C$23:$H$52,6,FALSE))</f>
        <v/>
      </c>
      <c r="Y422" s="104" t="str">
        <f>IF('Taarten koppelen'!$R29&lt;&gt;"",'Taarten koppelen'!$R$4,"")</f>
        <v/>
      </c>
      <c r="Z422" s="17" t="str">
        <f>IF('Taarten koppelen'!R29&lt;&gt;"",'Taarten koppelen'!R29,"")</f>
        <v/>
      </c>
      <c r="AE422" s="1" t="str">
        <f t="shared" si="13"/>
        <v/>
      </c>
    </row>
    <row r="423" spans="4:31" x14ac:dyDescent="0.2">
      <c r="D423" s="100" t="str">
        <f>IF($AE423&lt;&gt;"",VLOOKUP($AE423,Afleveradressen!$A$8:$P$57,15,FALSE),"")</f>
        <v/>
      </c>
      <c r="E423" s="17"/>
      <c r="F423" s="17" t="str">
        <f>IF(AE423&lt;&gt;"",Bestelformulier!$F$44,"")</f>
        <v/>
      </c>
      <c r="G423" s="104"/>
      <c r="H423" s="100" t="str">
        <f>IF($AE423&lt;&gt;"",VLOOKUP($AE423,Afleveradressen!$A$8:$P$57,4,FALSE),"")</f>
        <v/>
      </c>
      <c r="I423" s="101" t="str">
        <f>IF($AE423&lt;&gt;"",VLOOKUP($AE423,Afleveradressen!$A$8:$P$57,5,FALSE),"")</f>
        <v/>
      </c>
      <c r="J423" s="101" t="str">
        <f>IF($AE423&lt;&gt;"",VLOOKUP($AE423,Afleveradressen!$A$8:$P$57,6,FALSE),"")</f>
        <v/>
      </c>
      <c r="K423" s="102" t="str">
        <f>IF($AE423&lt;&gt;"",VLOOKUP($AE423,Afleveradressen!$A$8:$P$57,7,FALSE),"")</f>
        <v/>
      </c>
      <c r="L423" s="72" t="str">
        <f>IF(AND('Taarten koppelen'!E30&lt;&gt;"",$Y423&lt;&gt;""),'Taarten koppelen'!E30,"")</f>
        <v/>
      </c>
      <c r="M423" s="72" t="str">
        <f>IF(AND('Taarten koppelen'!F30&lt;&gt;"",$Y423&lt;&gt;""),'Taarten koppelen'!F30,"")</f>
        <v/>
      </c>
      <c r="N423" s="72" t="str">
        <f>IF($AE423&lt;&gt;"",VLOOKUP($AE423,Afleveradressen!$A$8:$P$57,11,FALSE),"")</f>
        <v/>
      </c>
      <c r="O423" s="101" t="str">
        <f>IF($AE423&lt;&gt;"",VLOOKUP($AE423,Afleveradressen!$A$8:$P$57,12,FALSE),"")</f>
        <v/>
      </c>
      <c r="P423" s="72" t="str">
        <f>IF(AND('Taarten koppelen'!G30&lt;&gt;"",$Y423&lt;&gt;""),'Taarten koppelen'!G30,"")</f>
        <v/>
      </c>
      <c r="Q423" s="17" t="str">
        <f t="shared" si="12"/>
        <v/>
      </c>
      <c r="R423" s="102" t="str">
        <f>IF($AE423&lt;&gt;"",VLOOKUP($AE423,Afleveradressen!$A$8:$P$57,8,FALSE),"")</f>
        <v/>
      </c>
      <c r="S423" s="105" t="str">
        <f>IF($AE423&lt;&gt;"",VLOOKUP($AE423,Afleveradressen!$A$8:$P$57,14,FALSE),"")</f>
        <v/>
      </c>
      <c r="T423" s="103" t="str">
        <f>IF(S423&lt;&gt;"",VLOOKUP($S423,stamgegevens!$B$5:$E$15,3,FALSE),"")</f>
        <v/>
      </c>
      <c r="U423" s="103" t="str">
        <f>IF(T423&lt;&gt;"",VLOOKUP($S423,stamgegevens!$B$5:$E$15,4,FALSE),"")</f>
        <v/>
      </c>
      <c r="V423" s="17"/>
      <c r="W423" s="17"/>
      <c r="X423" s="17" t="str">
        <f>IF(Y423="","",VLOOKUP(Y423,stamgegevens!$C$23:$H$52,6,FALSE))</f>
        <v/>
      </c>
      <c r="Y423" s="104" t="str">
        <f>IF('Taarten koppelen'!$R30&lt;&gt;"",'Taarten koppelen'!$R$4,"")</f>
        <v/>
      </c>
      <c r="Z423" s="17" t="str">
        <f>IF('Taarten koppelen'!R30&lt;&gt;"",'Taarten koppelen'!R30,"")</f>
        <v/>
      </c>
      <c r="AE423" s="1" t="str">
        <f t="shared" si="13"/>
        <v/>
      </c>
    </row>
    <row r="424" spans="4:31" x14ac:dyDescent="0.2">
      <c r="D424" s="100" t="str">
        <f>IF($AE424&lt;&gt;"",VLOOKUP($AE424,Afleveradressen!$A$8:$P$57,15,FALSE),"")</f>
        <v/>
      </c>
      <c r="E424" s="17"/>
      <c r="F424" s="17" t="str">
        <f>IF(AE424&lt;&gt;"",Bestelformulier!$F$44,"")</f>
        <v/>
      </c>
      <c r="G424" s="104"/>
      <c r="H424" s="100" t="str">
        <f>IF($AE424&lt;&gt;"",VLOOKUP($AE424,Afleveradressen!$A$8:$P$57,4,FALSE),"")</f>
        <v/>
      </c>
      <c r="I424" s="101" t="str">
        <f>IF($AE424&lt;&gt;"",VLOOKUP($AE424,Afleveradressen!$A$8:$P$57,5,FALSE),"")</f>
        <v/>
      </c>
      <c r="J424" s="101" t="str">
        <f>IF($AE424&lt;&gt;"",VLOOKUP($AE424,Afleveradressen!$A$8:$P$57,6,FALSE),"")</f>
        <v/>
      </c>
      <c r="K424" s="102" t="str">
        <f>IF($AE424&lt;&gt;"",VLOOKUP($AE424,Afleveradressen!$A$8:$P$57,7,FALSE),"")</f>
        <v/>
      </c>
      <c r="L424" s="72" t="str">
        <f>IF(AND('Taarten koppelen'!E31&lt;&gt;"",$Y424&lt;&gt;""),'Taarten koppelen'!E31,"")</f>
        <v/>
      </c>
      <c r="M424" s="72" t="str">
        <f>IF(AND('Taarten koppelen'!F31&lt;&gt;"",$Y424&lt;&gt;""),'Taarten koppelen'!F31,"")</f>
        <v/>
      </c>
      <c r="N424" s="72" t="str">
        <f>IF($AE424&lt;&gt;"",VLOOKUP($AE424,Afleveradressen!$A$8:$P$57,11,FALSE),"")</f>
        <v/>
      </c>
      <c r="O424" s="101" t="str">
        <f>IF($AE424&lt;&gt;"",VLOOKUP($AE424,Afleveradressen!$A$8:$P$57,12,FALSE),"")</f>
        <v/>
      </c>
      <c r="P424" s="72" t="str">
        <f>IF(AND('Taarten koppelen'!G31&lt;&gt;"",$Y424&lt;&gt;""),'Taarten koppelen'!G31,"")</f>
        <v/>
      </c>
      <c r="Q424" s="17" t="str">
        <f t="shared" si="12"/>
        <v/>
      </c>
      <c r="R424" s="102" t="str">
        <f>IF($AE424&lt;&gt;"",VLOOKUP($AE424,Afleveradressen!$A$8:$P$57,8,FALSE),"")</f>
        <v/>
      </c>
      <c r="S424" s="105" t="str">
        <f>IF($AE424&lt;&gt;"",VLOOKUP($AE424,Afleveradressen!$A$8:$P$57,14,FALSE),"")</f>
        <v/>
      </c>
      <c r="T424" s="103" t="str">
        <f>IF(S424&lt;&gt;"",VLOOKUP($S424,stamgegevens!$B$5:$E$15,3,FALSE),"")</f>
        <v/>
      </c>
      <c r="U424" s="103" t="str">
        <f>IF(T424&lt;&gt;"",VLOOKUP($S424,stamgegevens!$B$5:$E$15,4,FALSE),"")</f>
        <v/>
      </c>
      <c r="V424" s="17"/>
      <c r="W424" s="17"/>
      <c r="X424" s="17" t="str">
        <f>IF(Y424="","",VLOOKUP(Y424,stamgegevens!$C$23:$H$52,6,FALSE))</f>
        <v/>
      </c>
      <c r="Y424" s="104" t="str">
        <f>IF('Taarten koppelen'!$R31&lt;&gt;"",'Taarten koppelen'!$R$4,"")</f>
        <v/>
      </c>
      <c r="Z424" s="17" t="str">
        <f>IF('Taarten koppelen'!R31&lt;&gt;"",'Taarten koppelen'!R31,"")</f>
        <v/>
      </c>
      <c r="AE424" s="1" t="str">
        <f t="shared" si="13"/>
        <v/>
      </c>
    </row>
    <row r="425" spans="4:31" x14ac:dyDescent="0.2">
      <c r="D425" s="100" t="str">
        <f>IF($AE425&lt;&gt;"",VLOOKUP($AE425,Afleveradressen!$A$8:$P$57,15,FALSE),"")</f>
        <v/>
      </c>
      <c r="E425" s="17"/>
      <c r="F425" s="17" t="str">
        <f>IF(AE425&lt;&gt;"",Bestelformulier!$F$44,"")</f>
        <v/>
      </c>
      <c r="G425" s="104"/>
      <c r="H425" s="100" t="str">
        <f>IF($AE425&lt;&gt;"",VLOOKUP($AE425,Afleveradressen!$A$8:$P$57,4,FALSE),"")</f>
        <v/>
      </c>
      <c r="I425" s="101" t="str">
        <f>IF($AE425&lt;&gt;"",VLOOKUP($AE425,Afleveradressen!$A$8:$P$57,5,FALSE),"")</f>
        <v/>
      </c>
      <c r="J425" s="101" t="str">
        <f>IF($AE425&lt;&gt;"",VLOOKUP($AE425,Afleveradressen!$A$8:$P$57,6,FALSE),"")</f>
        <v/>
      </c>
      <c r="K425" s="102" t="str">
        <f>IF($AE425&lt;&gt;"",VLOOKUP($AE425,Afleveradressen!$A$8:$P$57,7,FALSE),"")</f>
        <v/>
      </c>
      <c r="L425" s="72" t="str">
        <f>IF(AND('Taarten koppelen'!E32&lt;&gt;"",$Y425&lt;&gt;""),'Taarten koppelen'!E32,"")</f>
        <v/>
      </c>
      <c r="M425" s="72" t="str">
        <f>IF(AND('Taarten koppelen'!F32&lt;&gt;"",$Y425&lt;&gt;""),'Taarten koppelen'!F32,"")</f>
        <v/>
      </c>
      <c r="N425" s="72" t="str">
        <f>IF($AE425&lt;&gt;"",VLOOKUP($AE425,Afleveradressen!$A$8:$P$57,11,FALSE),"")</f>
        <v/>
      </c>
      <c r="O425" s="101" t="str">
        <f>IF($AE425&lt;&gt;"",VLOOKUP($AE425,Afleveradressen!$A$8:$P$57,12,FALSE),"")</f>
        <v/>
      </c>
      <c r="P425" s="72" t="str">
        <f>IF(AND('Taarten koppelen'!G32&lt;&gt;"",$Y425&lt;&gt;""),'Taarten koppelen'!G32,"")</f>
        <v/>
      </c>
      <c r="Q425" s="17" t="str">
        <f t="shared" si="12"/>
        <v/>
      </c>
      <c r="R425" s="102" t="str">
        <f>IF($AE425&lt;&gt;"",VLOOKUP($AE425,Afleveradressen!$A$8:$P$57,8,FALSE),"")</f>
        <v/>
      </c>
      <c r="S425" s="105" t="str">
        <f>IF($AE425&lt;&gt;"",VLOOKUP($AE425,Afleveradressen!$A$8:$P$57,14,FALSE),"")</f>
        <v/>
      </c>
      <c r="T425" s="103" t="str">
        <f>IF(S425&lt;&gt;"",VLOOKUP($S425,stamgegevens!$B$5:$E$15,3,FALSE),"")</f>
        <v/>
      </c>
      <c r="U425" s="103" t="str">
        <f>IF(T425&lt;&gt;"",VLOOKUP($S425,stamgegevens!$B$5:$E$15,4,FALSE),"")</f>
        <v/>
      </c>
      <c r="V425" s="17"/>
      <c r="W425" s="17"/>
      <c r="X425" s="17" t="str">
        <f>IF(Y425="","",VLOOKUP(Y425,stamgegevens!$C$23:$H$52,6,FALSE))</f>
        <v/>
      </c>
      <c r="Y425" s="104" t="str">
        <f>IF('Taarten koppelen'!$R32&lt;&gt;"",'Taarten koppelen'!$R$4,"")</f>
        <v/>
      </c>
      <c r="Z425" s="17" t="str">
        <f>IF('Taarten koppelen'!R32&lt;&gt;"",'Taarten koppelen'!R32,"")</f>
        <v/>
      </c>
      <c r="AE425" s="1" t="str">
        <f t="shared" si="13"/>
        <v/>
      </c>
    </row>
    <row r="426" spans="4:31" x14ac:dyDescent="0.2">
      <c r="D426" s="100" t="str">
        <f>IF($AE426&lt;&gt;"",VLOOKUP($AE426,Afleveradressen!$A$8:$P$57,15,FALSE),"")</f>
        <v/>
      </c>
      <c r="E426" s="17"/>
      <c r="F426" s="17" t="str">
        <f>IF(AE426&lt;&gt;"",Bestelformulier!$F$44,"")</f>
        <v/>
      </c>
      <c r="G426" s="104"/>
      <c r="H426" s="100" t="str">
        <f>IF($AE426&lt;&gt;"",VLOOKUP($AE426,Afleveradressen!$A$8:$P$57,4,FALSE),"")</f>
        <v/>
      </c>
      <c r="I426" s="101" t="str">
        <f>IF($AE426&lt;&gt;"",VLOOKUP($AE426,Afleveradressen!$A$8:$P$57,5,FALSE),"")</f>
        <v/>
      </c>
      <c r="J426" s="101" t="str">
        <f>IF($AE426&lt;&gt;"",VLOOKUP($AE426,Afleveradressen!$A$8:$P$57,6,FALSE),"")</f>
        <v/>
      </c>
      <c r="K426" s="102" t="str">
        <f>IF($AE426&lt;&gt;"",VLOOKUP($AE426,Afleveradressen!$A$8:$P$57,7,FALSE),"")</f>
        <v/>
      </c>
      <c r="L426" s="72" t="str">
        <f>IF(AND('Taarten koppelen'!E33&lt;&gt;"",$Y426&lt;&gt;""),'Taarten koppelen'!E33,"")</f>
        <v/>
      </c>
      <c r="M426" s="72" t="str">
        <f>IF(AND('Taarten koppelen'!F33&lt;&gt;"",$Y426&lt;&gt;""),'Taarten koppelen'!F33,"")</f>
        <v/>
      </c>
      <c r="N426" s="72" t="str">
        <f>IF($AE426&lt;&gt;"",VLOOKUP($AE426,Afleveradressen!$A$8:$P$57,11,FALSE),"")</f>
        <v/>
      </c>
      <c r="O426" s="101" t="str">
        <f>IF($AE426&lt;&gt;"",VLOOKUP($AE426,Afleveradressen!$A$8:$P$57,12,FALSE),"")</f>
        <v/>
      </c>
      <c r="P426" s="72" t="str">
        <f>IF(AND('Taarten koppelen'!G33&lt;&gt;"",$Y426&lt;&gt;""),'Taarten koppelen'!G33,"")</f>
        <v/>
      </c>
      <c r="Q426" s="17" t="str">
        <f t="shared" si="12"/>
        <v/>
      </c>
      <c r="R426" s="102" t="str">
        <f>IF($AE426&lt;&gt;"",VLOOKUP($AE426,Afleveradressen!$A$8:$P$57,8,FALSE),"")</f>
        <v/>
      </c>
      <c r="S426" s="105" t="str">
        <f>IF($AE426&lt;&gt;"",VLOOKUP($AE426,Afleveradressen!$A$8:$P$57,14,FALSE),"")</f>
        <v/>
      </c>
      <c r="T426" s="103" t="str">
        <f>IF(S426&lt;&gt;"",VLOOKUP($S426,stamgegevens!$B$5:$E$15,3,FALSE),"")</f>
        <v/>
      </c>
      <c r="U426" s="103" t="str">
        <f>IF(T426&lt;&gt;"",VLOOKUP($S426,stamgegevens!$B$5:$E$15,4,FALSE),"")</f>
        <v/>
      </c>
      <c r="V426" s="17"/>
      <c r="W426" s="17"/>
      <c r="X426" s="17" t="str">
        <f>IF(Y426="","",VLOOKUP(Y426,stamgegevens!$C$23:$H$52,6,FALSE))</f>
        <v/>
      </c>
      <c r="Y426" s="104" t="str">
        <f>IF('Taarten koppelen'!$R33&lt;&gt;"",'Taarten koppelen'!$R$4,"")</f>
        <v/>
      </c>
      <c r="Z426" s="17" t="str">
        <f>IF('Taarten koppelen'!R33&lt;&gt;"",'Taarten koppelen'!R33,"")</f>
        <v/>
      </c>
      <c r="AE426" s="1" t="str">
        <f t="shared" si="13"/>
        <v/>
      </c>
    </row>
    <row r="427" spans="4:31" x14ac:dyDescent="0.2">
      <c r="D427" s="100" t="str">
        <f>IF($AE427&lt;&gt;"",VLOOKUP($AE427,Afleveradressen!$A$8:$P$57,15,FALSE),"")</f>
        <v/>
      </c>
      <c r="E427" s="17"/>
      <c r="F427" s="17" t="str">
        <f>IF(AE427&lt;&gt;"",Bestelformulier!$F$44,"")</f>
        <v/>
      </c>
      <c r="G427" s="104"/>
      <c r="H427" s="100" t="str">
        <f>IF($AE427&lt;&gt;"",VLOOKUP($AE427,Afleveradressen!$A$8:$P$57,4,FALSE),"")</f>
        <v/>
      </c>
      <c r="I427" s="101" t="str">
        <f>IF($AE427&lt;&gt;"",VLOOKUP($AE427,Afleveradressen!$A$8:$P$57,5,FALSE),"")</f>
        <v/>
      </c>
      <c r="J427" s="101" t="str">
        <f>IF($AE427&lt;&gt;"",VLOOKUP($AE427,Afleveradressen!$A$8:$P$57,6,FALSE),"")</f>
        <v/>
      </c>
      <c r="K427" s="102" t="str">
        <f>IF($AE427&lt;&gt;"",VLOOKUP($AE427,Afleveradressen!$A$8:$P$57,7,FALSE),"")</f>
        <v/>
      </c>
      <c r="L427" s="72" t="str">
        <f>IF(AND('Taarten koppelen'!E34&lt;&gt;"",$Y427&lt;&gt;""),'Taarten koppelen'!E34,"")</f>
        <v/>
      </c>
      <c r="M427" s="72" t="str">
        <f>IF(AND('Taarten koppelen'!F34&lt;&gt;"",$Y427&lt;&gt;""),'Taarten koppelen'!F34,"")</f>
        <v/>
      </c>
      <c r="N427" s="72" t="str">
        <f>IF($AE427&lt;&gt;"",VLOOKUP($AE427,Afleveradressen!$A$8:$P$57,11,FALSE),"")</f>
        <v/>
      </c>
      <c r="O427" s="101" t="str">
        <f>IF($AE427&lt;&gt;"",VLOOKUP($AE427,Afleveradressen!$A$8:$P$57,12,FALSE),"")</f>
        <v/>
      </c>
      <c r="P427" s="72" t="str">
        <f>IF(AND('Taarten koppelen'!G34&lt;&gt;"",$Y427&lt;&gt;""),'Taarten koppelen'!G34,"")</f>
        <v/>
      </c>
      <c r="Q427" s="17" t="str">
        <f t="shared" si="12"/>
        <v/>
      </c>
      <c r="R427" s="102" t="str">
        <f>IF($AE427&lt;&gt;"",VLOOKUP($AE427,Afleveradressen!$A$8:$P$57,8,FALSE),"")</f>
        <v/>
      </c>
      <c r="S427" s="105" t="str">
        <f>IF($AE427&lt;&gt;"",VLOOKUP($AE427,Afleveradressen!$A$8:$P$57,14,FALSE),"")</f>
        <v/>
      </c>
      <c r="T427" s="103" t="str">
        <f>IF(S427&lt;&gt;"",VLOOKUP($S427,stamgegevens!$B$5:$E$15,3,FALSE),"")</f>
        <v/>
      </c>
      <c r="U427" s="103" t="str">
        <f>IF(T427&lt;&gt;"",VLOOKUP($S427,stamgegevens!$B$5:$E$15,4,FALSE),"")</f>
        <v/>
      </c>
      <c r="V427" s="17"/>
      <c r="W427" s="17"/>
      <c r="X427" s="17" t="str">
        <f>IF(Y427="","",VLOOKUP(Y427,stamgegevens!$C$23:$H$52,6,FALSE))</f>
        <v/>
      </c>
      <c r="Y427" s="104" t="str">
        <f>IF('Taarten koppelen'!$R34&lt;&gt;"",'Taarten koppelen'!$R$4,"")</f>
        <v/>
      </c>
      <c r="Z427" s="17" t="str">
        <f>IF('Taarten koppelen'!R34&lt;&gt;"",'Taarten koppelen'!R34,"")</f>
        <v/>
      </c>
      <c r="AE427" s="1" t="str">
        <f t="shared" si="13"/>
        <v/>
      </c>
    </row>
    <row r="428" spans="4:31" x14ac:dyDescent="0.2">
      <c r="D428" s="100" t="str">
        <f>IF($AE428&lt;&gt;"",VLOOKUP($AE428,Afleveradressen!$A$8:$P$57,15,FALSE),"")</f>
        <v/>
      </c>
      <c r="E428" s="17"/>
      <c r="F428" s="17" t="str">
        <f>IF(AE428&lt;&gt;"",Bestelformulier!$F$44,"")</f>
        <v/>
      </c>
      <c r="G428" s="104"/>
      <c r="H428" s="100" t="str">
        <f>IF($AE428&lt;&gt;"",VLOOKUP($AE428,Afleveradressen!$A$8:$P$57,4,FALSE),"")</f>
        <v/>
      </c>
      <c r="I428" s="101" t="str">
        <f>IF($AE428&lt;&gt;"",VLOOKUP($AE428,Afleveradressen!$A$8:$P$57,5,FALSE),"")</f>
        <v/>
      </c>
      <c r="J428" s="101" t="str">
        <f>IF($AE428&lt;&gt;"",VLOOKUP($AE428,Afleveradressen!$A$8:$P$57,6,FALSE),"")</f>
        <v/>
      </c>
      <c r="K428" s="102" t="str">
        <f>IF($AE428&lt;&gt;"",VLOOKUP($AE428,Afleveradressen!$A$8:$P$57,7,FALSE),"")</f>
        <v/>
      </c>
      <c r="L428" s="72" t="str">
        <f>IF(AND('Taarten koppelen'!E35&lt;&gt;"",$Y428&lt;&gt;""),'Taarten koppelen'!E35,"")</f>
        <v/>
      </c>
      <c r="M428" s="72" t="str">
        <f>IF(AND('Taarten koppelen'!F35&lt;&gt;"",$Y428&lt;&gt;""),'Taarten koppelen'!F35,"")</f>
        <v/>
      </c>
      <c r="N428" s="72" t="str">
        <f>IF($AE428&lt;&gt;"",VLOOKUP($AE428,Afleveradressen!$A$8:$P$57,11,FALSE),"")</f>
        <v/>
      </c>
      <c r="O428" s="101" t="str">
        <f>IF($AE428&lt;&gt;"",VLOOKUP($AE428,Afleveradressen!$A$8:$P$57,12,FALSE),"")</f>
        <v/>
      </c>
      <c r="P428" s="72" t="str">
        <f>IF(AND('Taarten koppelen'!G35&lt;&gt;"",$Y428&lt;&gt;""),'Taarten koppelen'!G35,"")</f>
        <v/>
      </c>
      <c r="Q428" s="17" t="str">
        <f t="shared" si="12"/>
        <v/>
      </c>
      <c r="R428" s="102" t="str">
        <f>IF($AE428&lt;&gt;"",VLOOKUP($AE428,Afleveradressen!$A$8:$P$57,8,FALSE),"")</f>
        <v/>
      </c>
      <c r="S428" s="105" t="str">
        <f>IF($AE428&lt;&gt;"",VLOOKUP($AE428,Afleveradressen!$A$8:$P$57,14,FALSE),"")</f>
        <v/>
      </c>
      <c r="T428" s="103" t="str">
        <f>IF(S428&lt;&gt;"",VLOOKUP($S428,stamgegevens!$B$5:$E$15,3,FALSE),"")</f>
        <v/>
      </c>
      <c r="U428" s="103" t="str">
        <f>IF(T428&lt;&gt;"",VLOOKUP($S428,stamgegevens!$B$5:$E$15,4,FALSE),"")</f>
        <v/>
      </c>
      <c r="V428" s="17"/>
      <c r="W428" s="17"/>
      <c r="X428" s="17" t="str">
        <f>IF(Y428="","",VLOOKUP(Y428,stamgegevens!$C$23:$H$52,6,FALSE))</f>
        <v/>
      </c>
      <c r="Y428" s="104" t="str">
        <f>IF('Taarten koppelen'!$R35&lt;&gt;"",'Taarten koppelen'!$R$4,"")</f>
        <v/>
      </c>
      <c r="Z428" s="17" t="str">
        <f>IF('Taarten koppelen'!R35&lt;&gt;"",'Taarten koppelen'!R35,"")</f>
        <v/>
      </c>
      <c r="AE428" s="1" t="str">
        <f t="shared" si="13"/>
        <v/>
      </c>
    </row>
    <row r="429" spans="4:31" x14ac:dyDescent="0.2">
      <c r="D429" s="100" t="str">
        <f>IF($AE429&lt;&gt;"",VLOOKUP($AE429,Afleveradressen!$A$8:$P$57,15,FALSE),"")</f>
        <v/>
      </c>
      <c r="E429" s="17"/>
      <c r="F429" s="17" t="str">
        <f>IF(AE429&lt;&gt;"",Bestelformulier!$F$44,"")</f>
        <v/>
      </c>
      <c r="G429" s="104"/>
      <c r="H429" s="100" t="str">
        <f>IF($AE429&lt;&gt;"",VLOOKUP($AE429,Afleveradressen!$A$8:$P$57,4,FALSE),"")</f>
        <v/>
      </c>
      <c r="I429" s="101" t="str">
        <f>IF($AE429&lt;&gt;"",VLOOKUP($AE429,Afleveradressen!$A$8:$P$57,5,FALSE),"")</f>
        <v/>
      </c>
      <c r="J429" s="101" t="str">
        <f>IF($AE429&lt;&gt;"",VLOOKUP($AE429,Afleveradressen!$A$8:$P$57,6,FALSE),"")</f>
        <v/>
      </c>
      <c r="K429" s="102" t="str">
        <f>IF($AE429&lt;&gt;"",VLOOKUP($AE429,Afleveradressen!$A$8:$P$57,7,FALSE),"")</f>
        <v/>
      </c>
      <c r="L429" s="72" t="str">
        <f>IF(AND('Taarten koppelen'!E36&lt;&gt;"",$Y429&lt;&gt;""),'Taarten koppelen'!E36,"")</f>
        <v/>
      </c>
      <c r="M429" s="72" t="str">
        <f>IF(AND('Taarten koppelen'!F36&lt;&gt;"",$Y429&lt;&gt;""),'Taarten koppelen'!F36,"")</f>
        <v/>
      </c>
      <c r="N429" s="72" t="str">
        <f>IF($AE429&lt;&gt;"",VLOOKUP($AE429,Afleveradressen!$A$8:$P$57,11,FALSE),"")</f>
        <v/>
      </c>
      <c r="O429" s="101" t="str">
        <f>IF($AE429&lt;&gt;"",VLOOKUP($AE429,Afleveradressen!$A$8:$P$57,12,FALSE),"")</f>
        <v/>
      </c>
      <c r="P429" s="72" t="str">
        <f>IF(AND('Taarten koppelen'!G36&lt;&gt;"",$Y429&lt;&gt;""),'Taarten koppelen'!G36,"")</f>
        <v/>
      </c>
      <c r="Q429" s="17" t="str">
        <f t="shared" si="12"/>
        <v/>
      </c>
      <c r="R429" s="102" t="str">
        <f>IF($AE429&lt;&gt;"",VLOOKUP($AE429,Afleveradressen!$A$8:$P$57,8,FALSE),"")</f>
        <v/>
      </c>
      <c r="S429" s="105" t="str">
        <f>IF($AE429&lt;&gt;"",VLOOKUP($AE429,Afleveradressen!$A$8:$P$57,14,FALSE),"")</f>
        <v/>
      </c>
      <c r="T429" s="103" t="str">
        <f>IF(S429&lt;&gt;"",VLOOKUP($S429,stamgegevens!$B$5:$E$15,3,FALSE),"")</f>
        <v/>
      </c>
      <c r="U429" s="103" t="str">
        <f>IF(T429&lt;&gt;"",VLOOKUP($S429,stamgegevens!$B$5:$E$15,4,FALSE),"")</f>
        <v/>
      </c>
      <c r="V429" s="17"/>
      <c r="W429" s="17"/>
      <c r="X429" s="17" t="str">
        <f>IF(Y429="","",VLOOKUP(Y429,stamgegevens!$C$23:$H$52,6,FALSE))</f>
        <v/>
      </c>
      <c r="Y429" s="104" t="str">
        <f>IF('Taarten koppelen'!$R36&lt;&gt;"",'Taarten koppelen'!$R$4,"")</f>
        <v/>
      </c>
      <c r="Z429" s="17" t="str">
        <f>IF('Taarten koppelen'!R36&lt;&gt;"",'Taarten koppelen'!R36,"")</f>
        <v/>
      </c>
      <c r="AE429" s="1" t="str">
        <f t="shared" si="13"/>
        <v/>
      </c>
    </row>
    <row r="430" spans="4:31" x14ac:dyDescent="0.2">
      <c r="D430" s="100" t="str">
        <f>IF($AE430&lt;&gt;"",VLOOKUP($AE430,Afleveradressen!$A$8:$P$57,15,FALSE),"")</f>
        <v/>
      </c>
      <c r="E430" s="17"/>
      <c r="F430" s="17" t="str">
        <f>IF(AE430&lt;&gt;"",Bestelformulier!$F$44,"")</f>
        <v/>
      </c>
      <c r="G430" s="104"/>
      <c r="H430" s="100" t="str">
        <f>IF($AE430&lt;&gt;"",VLOOKUP($AE430,Afleveradressen!$A$8:$P$57,4,FALSE),"")</f>
        <v/>
      </c>
      <c r="I430" s="101" t="str">
        <f>IF($AE430&lt;&gt;"",VLOOKUP($AE430,Afleveradressen!$A$8:$P$57,5,FALSE),"")</f>
        <v/>
      </c>
      <c r="J430" s="101" t="str">
        <f>IF($AE430&lt;&gt;"",VLOOKUP($AE430,Afleveradressen!$A$8:$P$57,6,FALSE),"")</f>
        <v/>
      </c>
      <c r="K430" s="102" t="str">
        <f>IF($AE430&lt;&gt;"",VLOOKUP($AE430,Afleveradressen!$A$8:$P$57,7,FALSE),"")</f>
        <v/>
      </c>
      <c r="L430" s="72" t="str">
        <f>IF(AND('Taarten koppelen'!E37&lt;&gt;"",$Y430&lt;&gt;""),'Taarten koppelen'!E37,"")</f>
        <v/>
      </c>
      <c r="M430" s="72" t="str">
        <f>IF(AND('Taarten koppelen'!F37&lt;&gt;"",$Y430&lt;&gt;""),'Taarten koppelen'!F37,"")</f>
        <v/>
      </c>
      <c r="N430" s="72" t="str">
        <f>IF($AE430&lt;&gt;"",VLOOKUP($AE430,Afleveradressen!$A$8:$P$57,11,FALSE),"")</f>
        <v/>
      </c>
      <c r="O430" s="101" t="str">
        <f>IF($AE430&lt;&gt;"",VLOOKUP($AE430,Afleveradressen!$A$8:$P$57,12,FALSE),"")</f>
        <v/>
      </c>
      <c r="P430" s="72" t="str">
        <f>IF(AND('Taarten koppelen'!G37&lt;&gt;"",$Y430&lt;&gt;""),'Taarten koppelen'!G37,"")</f>
        <v/>
      </c>
      <c r="Q430" s="17" t="str">
        <f t="shared" si="12"/>
        <v/>
      </c>
      <c r="R430" s="102" t="str">
        <f>IF($AE430&lt;&gt;"",VLOOKUP($AE430,Afleveradressen!$A$8:$P$57,8,FALSE),"")</f>
        <v/>
      </c>
      <c r="S430" s="105" t="str">
        <f>IF($AE430&lt;&gt;"",VLOOKUP($AE430,Afleveradressen!$A$8:$P$57,14,FALSE),"")</f>
        <v/>
      </c>
      <c r="T430" s="103" t="str">
        <f>IF(S430&lt;&gt;"",VLOOKUP($S430,stamgegevens!$B$5:$E$15,3,FALSE),"")</f>
        <v/>
      </c>
      <c r="U430" s="103" t="str">
        <f>IF(T430&lt;&gt;"",VLOOKUP($S430,stamgegevens!$B$5:$E$15,4,FALSE),"")</f>
        <v/>
      </c>
      <c r="V430" s="17"/>
      <c r="W430" s="17"/>
      <c r="X430" s="17" t="str">
        <f>IF(Y430="","",VLOOKUP(Y430,stamgegevens!$C$23:$H$52,6,FALSE))</f>
        <v/>
      </c>
      <c r="Y430" s="104" t="str">
        <f>IF('Taarten koppelen'!$R37&lt;&gt;"",'Taarten koppelen'!$R$4,"")</f>
        <v/>
      </c>
      <c r="Z430" s="17" t="str">
        <f>IF('Taarten koppelen'!R37&lt;&gt;"",'Taarten koppelen'!R37,"")</f>
        <v/>
      </c>
      <c r="AE430" s="1" t="str">
        <f t="shared" si="13"/>
        <v/>
      </c>
    </row>
    <row r="431" spans="4:31" x14ac:dyDescent="0.2">
      <c r="D431" s="100" t="str">
        <f>IF($AE431&lt;&gt;"",VLOOKUP($AE431,Afleveradressen!$A$8:$P$57,15,FALSE),"")</f>
        <v/>
      </c>
      <c r="E431" s="17"/>
      <c r="F431" s="17" t="str">
        <f>IF(AE431&lt;&gt;"",Bestelformulier!$F$44,"")</f>
        <v/>
      </c>
      <c r="G431" s="104"/>
      <c r="H431" s="100" t="str">
        <f>IF($AE431&lt;&gt;"",VLOOKUP($AE431,Afleveradressen!$A$8:$P$57,4,FALSE),"")</f>
        <v/>
      </c>
      <c r="I431" s="101" t="str">
        <f>IF($AE431&lt;&gt;"",VLOOKUP($AE431,Afleveradressen!$A$8:$P$57,5,FALSE),"")</f>
        <v/>
      </c>
      <c r="J431" s="101" t="str">
        <f>IF($AE431&lt;&gt;"",VLOOKUP($AE431,Afleveradressen!$A$8:$P$57,6,FALSE),"")</f>
        <v/>
      </c>
      <c r="K431" s="102" t="str">
        <f>IF($AE431&lt;&gt;"",VLOOKUP($AE431,Afleveradressen!$A$8:$P$57,7,FALSE),"")</f>
        <v/>
      </c>
      <c r="L431" s="72" t="str">
        <f>IF(AND('Taarten koppelen'!E38&lt;&gt;"",$Y431&lt;&gt;""),'Taarten koppelen'!E38,"")</f>
        <v/>
      </c>
      <c r="M431" s="72" t="str">
        <f>IF(AND('Taarten koppelen'!F38&lt;&gt;"",$Y431&lt;&gt;""),'Taarten koppelen'!F38,"")</f>
        <v/>
      </c>
      <c r="N431" s="72" t="str">
        <f>IF($AE431&lt;&gt;"",VLOOKUP($AE431,Afleveradressen!$A$8:$P$57,11,FALSE),"")</f>
        <v/>
      </c>
      <c r="O431" s="101" t="str">
        <f>IF($AE431&lt;&gt;"",VLOOKUP($AE431,Afleveradressen!$A$8:$P$57,12,FALSE),"")</f>
        <v/>
      </c>
      <c r="P431" s="72" t="str">
        <f>IF(AND('Taarten koppelen'!G38&lt;&gt;"",$Y431&lt;&gt;""),'Taarten koppelen'!G38,"")</f>
        <v/>
      </c>
      <c r="Q431" s="17" t="str">
        <f t="shared" si="12"/>
        <v/>
      </c>
      <c r="R431" s="102" t="str">
        <f>IF($AE431&lt;&gt;"",VLOOKUP($AE431,Afleveradressen!$A$8:$P$57,8,FALSE),"")</f>
        <v/>
      </c>
      <c r="S431" s="105" t="str">
        <f>IF($AE431&lt;&gt;"",VLOOKUP($AE431,Afleveradressen!$A$8:$P$57,14,FALSE),"")</f>
        <v/>
      </c>
      <c r="T431" s="103" t="str">
        <f>IF(S431&lt;&gt;"",VLOOKUP($S431,stamgegevens!$B$5:$E$15,3,FALSE),"")</f>
        <v/>
      </c>
      <c r="U431" s="103" t="str">
        <f>IF(T431&lt;&gt;"",VLOOKUP($S431,stamgegevens!$B$5:$E$15,4,FALSE),"")</f>
        <v/>
      </c>
      <c r="V431" s="17"/>
      <c r="W431" s="17"/>
      <c r="X431" s="17" t="str">
        <f>IF(Y431="","",VLOOKUP(Y431,stamgegevens!$C$23:$H$52,6,FALSE))</f>
        <v/>
      </c>
      <c r="Y431" s="104" t="str">
        <f>IF('Taarten koppelen'!$R38&lt;&gt;"",'Taarten koppelen'!$R$4,"")</f>
        <v/>
      </c>
      <c r="Z431" s="17" t="str">
        <f>IF('Taarten koppelen'!R38&lt;&gt;"",'Taarten koppelen'!R38,"")</f>
        <v/>
      </c>
      <c r="AE431" s="1" t="str">
        <f t="shared" si="13"/>
        <v/>
      </c>
    </row>
    <row r="432" spans="4:31" x14ac:dyDescent="0.2">
      <c r="D432" s="100" t="str">
        <f>IF($AE432&lt;&gt;"",VLOOKUP($AE432,Afleveradressen!$A$8:$P$57,15,FALSE),"")</f>
        <v/>
      </c>
      <c r="E432" s="17"/>
      <c r="F432" s="17" t="str">
        <f>IF(AE432&lt;&gt;"",Bestelformulier!$F$44,"")</f>
        <v/>
      </c>
      <c r="G432" s="104"/>
      <c r="H432" s="100" t="str">
        <f>IF($AE432&lt;&gt;"",VLOOKUP($AE432,Afleveradressen!$A$8:$P$57,4,FALSE),"")</f>
        <v/>
      </c>
      <c r="I432" s="101" t="str">
        <f>IF($AE432&lt;&gt;"",VLOOKUP($AE432,Afleveradressen!$A$8:$P$57,5,FALSE),"")</f>
        <v/>
      </c>
      <c r="J432" s="101" t="str">
        <f>IF($AE432&lt;&gt;"",VLOOKUP($AE432,Afleveradressen!$A$8:$P$57,6,FALSE),"")</f>
        <v/>
      </c>
      <c r="K432" s="102" t="str">
        <f>IF($AE432&lt;&gt;"",VLOOKUP($AE432,Afleveradressen!$A$8:$P$57,7,FALSE),"")</f>
        <v/>
      </c>
      <c r="L432" s="72" t="str">
        <f>IF(AND('Taarten koppelen'!E39&lt;&gt;"",$Y432&lt;&gt;""),'Taarten koppelen'!E39,"")</f>
        <v/>
      </c>
      <c r="M432" s="72" t="str">
        <f>IF(AND('Taarten koppelen'!F39&lt;&gt;"",$Y432&lt;&gt;""),'Taarten koppelen'!F39,"")</f>
        <v/>
      </c>
      <c r="N432" s="72" t="str">
        <f>IF($AE432&lt;&gt;"",VLOOKUP($AE432,Afleveradressen!$A$8:$P$57,11,FALSE),"")</f>
        <v/>
      </c>
      <c r="O432" s="101" t="str">
        <f>IF($AE432&lt;&gt;"",VLOOKUP($AE432,Afleveradressen!$A$8:$P$57,12,FALSE),"")</f>
        <v/>
      </c>
      <c r="P432" s="72" t="str">
        <f>IF(AND('Taarten koppelen'!G39&lt;&gt;"",$Y432&lt;&gt;""),'Taarten koppelen'!G39,"")</f>
        <v/>
      </c>
      <c r="Q432" s="17" t="str">
        <f t="shared" si="12"/>
        <v/>
      </c>
      <c r="R432" s="102" t="str">
        <f>IF($AE432&lt;&gt;"",VLOOKUP($AE432,Afleveradressen!$A$8:$P$57,8,FALSE),"")</f>
        <v/>
      </c>
      <c r="S432" s="105" t="str">
        <f>IF($AE432&lt;&gt;"",VLOOKUP($AE432,Afleveradressen!$A$8:$P$57,14,FALSE),"")</f>
        <v/>
      </c>
      <c r="T432" s="103" t="str">
        <f>IF(S432&lt;&gt;"",VLOOKUP($S432,stamgegevens!$B$5:$E$15,3,FALSE),"")</f>
        <v/>
      </c>
      <c r="U432" s="103" t="str">
        <f>IF(T432&lt;&gt;"",VLOOKUP($S432,stamgegevens!$B$5:$E$15,4,FALSE),"")</f>
        <v/>
      </c>
      <c r="V432" s="17"/>
      <c r="W432" s="17"/>
      <c r="X432" s="17" t="str">
        <f>IF(Y432="","",VLOOKUP(Y432,stamgegevens!$C$23:$H$52,6,FALSE))</f>
        <v/>
      </c>
      <c r="Y432" s="104" t="str">
        <f>IF('Taarten koppelen'!$R39&lt;&gt;"",'Taarten koppelen'!$R$4,"")</f>
        <v/>
      </c>
      <c r="Z432" s="17" t="str">
        <f>IF('Taarten koppelen'!R39&lt;&gt;"",'Taarten koppelen'!R39,"")</f>
        <v/>
      </c>
      <c r="AE432" s="1" t="str">
        <f t="shared" si="13"/>
        <v/>
      </c>
    </row>
    <row r="433" spans="4:31" x14ac:dyDescent="0.2">
      <c r="D433" s="100" t="str">
        <f>IF($AE433&lt;&gt;"",VLOOKUP($AE433,Afleveradressen!$A$8:$P$57,15,FALSE),"")</f>
        <v/>
      </c>
      <c r="E433" s="17"/>
      <c r="F433" s="17" t="str">
        <f>IF(AE433&lt;&gt;"",Bestelformulier!$F$44,"")</f>
        <v/>
      </c>
      <c r="G433" s="104"/>
      <c r="H433" s="100" t="str">
        <f>IF($AE433&lt;&gt;"",VLOOKUP($AE433,Afleveradressen!$A$8:$P$57,4,FALSE),"")</f>
        <v/>
      </c>
      <c r="I433" s="101" t="str">
        <f>IF($AE433&lt;&gt;"",VLOOKUP($AE433,Afleveradressen!$A$8:$P$57,5,FALSE),"")</f>
        <v/>
      </c>
      <c r="J433" s="101" t="str">
        <f>IF($AE433&lt;&gt;"",VLOOKUP($AE433,Afleveradressen!$A$8:$P$57,6,FALSE),"")</f>
        <v/>
      </c>
      <c r="K433" s="102" t="str">
        <f>IF($AE433&lt;&gt;"",VLOOKUP($AE433,Afleveradressen!$A$8:$P$57,7,FALSE),"")</f>
        <v/>
      </c>
      <c r="L433" s="72" t="str">
        <f>IF(AND('Taarten koppelen'!E40&lt;&gt;"",$Y433&lt;&gt;""),'Taarten koppelen'!E40,"")</f>
        <v/>
      </c>
      <c r="M433" s="72" t="str">
        <f>IF(AND('Taarten koppelen'!F40&lt;&gt;"",$Y433&lt;&gt;""),'Taarten koppelen'!F40,"")</f>
        <v/>
      </c>
      <c r="N433" s="72" t="str">
        <f>IF($AE433&lt;&gt;"",VLOOKUP($AE433,Afleveradressen!$A$8:$P$57,11,FALSE),"")</f>
        <v/>
      </c>
      <c r="O433" s="101" t="str">
        <f>IF($AE433&lt;&gt;"",VLOOKUP($AE433,Afleveradressen!$A$8:$P$57,12,FALSE),"")</f>
        <v/>
      </c>
      <c r="P433" s="72" t="str">
        <f>IF(AND('Taarten koppelen'!G40&lt;&gt;"",$Y433&lt;&gt;""),'Taarten koppelen'!G40,"")</f>
        <v/>
      </c>
      <c r="Q433" s="17" t="str">
        <f t="shared" si="12"/>
        <v/>
      </c>
      <c r="R433" s="102" t="str">
        <f>IF($AE433&lt;&gt;"",VLOOKUP($AE433,Afleveradressen!$A$8:$P$57,8,FALSE),"")</f>
        <v/>
      </c>
      <c r="S433" s="105" t="str">
        <f>IF($AE433&lt;&gt;"",VLOOKUP($AE433,Afleveradressen!$A$8:$P$57,14,FALSE),"")</f>
        <v/>
      </c>
      <c r="T433" s="103" t="str">
        <f>IF(S433&lt;&gt;"",VLOOKUP($S433,stamgegevens!$B$5:$E$15,3,FALSE),"")</f>
        <v/>
      </c>
      <c r="U433" s="103" t="str">
        <f>IF(T433&lt;&gt;"",VLOOKUP($S433,stamgegevens!$B$5:$E$15,4,FALSE),"")</f>
        <v/>
      </c>
      <c r="V433" s="17"/>
      <c r="W433" s="17"/>
      <c r="X433" s="17" t="str">
        <f>IF(Y433="","",VLOOKUP(Y433,stamgegevens!$C$23:$H$52,6,FALSE))</f>
        <v/>
      </c>
      <c r="Y433" s="104" t="str">
        <f>IF('Taarten koppelen'!$R40&lt;&gt;"",'Taarten koppelen'!$R$4,"")</f>
        <v/>
      </c>
      <c r="Z433" s="17" t="str">
        <f>IF('Taarten koppelen'!R40&lt;&gt;"",'Taarten koppelen'!R40,"")</f>
        <v/>
      </c>
      <c r="AE433" s="1" t="str">
        <f t="shared" si="13"/>
        <v/>
      </c>
    </row>
    <row r="434" spans="4:31" x14ac:dyDescent="0.2">
      <c r="D434" s="100" t="str">
        <f>IF($AE434&lt;&gt;"",VLOOKUP($AE434,Afleveradressen!$A$8:$P$57,15,FALSE),"")</f>
        <v/>
      </c>
      <c r="E434" s="17"/>
      <c r="F434" s="17" t="str">
        <f>IF(AE434&lt;&gt;"",Bestelformulier!$F$44,"")</f>
        <v/>
      </c>
      <c r="G434" s="104"/>
      <c r="H434" s="100" t="str">
        <f>IF($AE434&lt;&gt;"",VLOOKUP($AE434,Afleveradressen!$A$8:$P$57,4,FALSE),"")</f>
        <v/>
      </c>
      <c r="I434" s="101" t="str">
        <f>IF($AE434&lt;&gt;"",VLOOKUP($AE434,Afleveradressen!$A$8:$P$57,5,FALSE),"")</f>
        <v/>
      </c>
      <c r="J434" s="101" t="str">
        <f>IF($AE434&lt;&gt;"",VLOOKUP($AE434,Afleveradressen!$A$8:$P$57,6,FALSE),"")</f>
        <v/>
      </c>
      <c r="K434" s="102" t="str">
        <f>IF($AE434&lt;&gt;"",VLOOKUP($AE434,Afleveradressen!$A$8:$P$57,7,FALSE),"")</f>
        <v/>
      </c>
      <c r="L434" s="72" t="str">
        <f>IF(AND('Taarten koppelen'!E41&lt;&gt;"",$Y434&lt;&gt;""),'Taarten koppelen'!E41,"")</f>
        <v/>
      </c>
      <c r="M434" s="72" t="str">
        <f>IF(AND('Taarten koppelen'!F41&lt;&gt;"",$Y434&lt;&gt;""),'Taarten koppelen'!F41,"")</f>
        <v/>
      </c>
      <c r="N434" s="72" t="str">
        <f>IF($AE434&lt;&gt;"",VLOOKUP($AE434,Afleveradressen!$A$8:$P$57,11,FALSE),"")</f>
        <v/>
      </c>
      <c r="O434" s="101" t="str">
        <f>IF($AE434&lt;&gt;"",VLOOKUP($AE434,Afleveradressen!$A$8:$P$57,12,FALSE),"")</f>
        <v/>
      </c>
      <c r="P434" s="72" t="str">
        <f>IF(AND('Taarten koppelen'!G41&lt;&gt;"",$Y434&lt;&gt;""),'Taarten koppelen'!G41,"")</f>
        <v/>
      </c>
      <c r="Q434" s="17" t="str">
        <f t="shared" si="12"/>
        <v/>
      </c>
      <c r="R434" s="102" t="str">
        <f>IF($AE434&lt;&gt;"",VLOOKUP($AE434,Afleveradressen!$A$8:$P$57,8,FALSE),"")</f>
        <v/>
      </c>
      <c r="S434" s="105" t="str">
        <f>IF($AE434&lt;&gt;"",VLOOKUP($AE434,Afleveradressen!$A$8:$P$57,14,FALSE),"")</f>
        <v/>
      </c>
      <c r="T434" s="103" t="str">
        <f>IF(S434&lt;&gt;"",VLOOKUP($S434,stamgegevens!$B$5:$E$15,3,FALSE),"")</f>
        <v/>
      </c>
      <c r="U434" s="103" t="str">
        <f>IF(T434&lt;&gt;"",VLOOKUP($S434,stamgegevens!$B$5:$E$15,4,FALSE),"")</f>
        <v/>
      </c>
      <c r="V434" s="17"/>
      <c r="W434" s="17"/>
      <c r="X434" s="17" t="str">
        <f>IF(Y434="","",VLOOKUP(Y434,stamgegevens!$C$23:$H$52,6,FALSE))</f>
        <v/>
      </c>
      <c r="Y434" s="104" t="str">
        <f>IF('Taarten koppelen'!$R41&lt;&gt;"",'Taarten koppelen'!$R$4,"")</f>
        <v/>
      </c>
      <c r="Z434" s="17" t="str">
        <f>IF('Taarten koppelen'!R41&lt;&gt;"",'Taarten koppelen'!R41,"")</f>
        <v/>
      </c>
      <c r="AE434" s="1" t="str">
        <f t="shared" si="13"/>
        <v/>
      </c>
    </row>
    <row r="435" spans="4:31" x14ac:dyDescent="0.2">
      <c r="D435" s="100" t="str">
        <f>IF($AE435&lt;&gt;"",VLOOKUP($AE435,Afleveradressen!$A$8:$P$57,15,FALSE),"")</f>
        <v/>
      </c>
      <c r="E435" s="17"/>
      <c r="F435" s="17" t="str">
        <f>IF(AE435&lt;&gt;"",Bestelformulier!$F$44,"")</f>
        <v/>
      </c>
      <c r="G435" s="104"/>
      <c r="H435" s="100" t="str">
        <f>IF($AE435&lt;&gt;"",VLOOKUP($AE435,Afleveradressen!$A$8:$P$57,4,FALSE),"")</f>
        <v/>
      </c>
      <c r="I435" s="101" t="str">
        <f>IF($AE435&lt;&gt;"",VLOOKUP($AE435,Afleveradressen!$A$8:$P$57,5,FALSE),"")</f>
        <v/>
      </c>
      <c r="J435" s="101" t="str">
        <f>IF($AE435&lt;&gt;"",VLOOKUP($AE435,Afleveradressen!$A$8:$P$57,6,FALSE),"")</f>
        <v/>
      </c>
      <c r="K435" s="102" t="str">
        <f>IF($AE435&lt;&gt;"",VLOOKUP($AE435,Afleveradressen!$A$8:$P$57,7,FALSE),"")</f>
        <v/>
      </c>
      <c r="L435" s="72" t="str">
        <f>IF(AND('Taarten koppelen'!E42&lt;&gt;"",$Y435&lt;&gt;""),'Taarten koppelen'!E42,"")</f>
        <v/>
      </c>
      <c r="M435" s="72" t="str">
        <f>IF(AND('Taarten koppelen'!F42&lt;&gt;"",$Y435&lt;&gt;""),'Taarten koppelen'!F42,"")</f>
        <v/>
      </c>
      <c r="N435" s="72" t="str">
        <f>IF($AE435&lt;&gt;"",VLOOKUP($AE435,Afleveradressen!$A$8:$P$57,11,FALSE),"")</f>
        <v/>
      </c>
      <c r="O435" s="101" t="str">
        <f>IF($AE435&lt;&gt;"",VLOOKUP($AE435,Afleveradressen!$A$8:$P$57,12,FALSE),"")</f>
        <v/>
      </c>
      <c r="P435" s="72" t="str">
        <f>IF(AND('Taarten koppelen'!G42&lt;&gt;"",$Y435&lt;&gt;""),'Taarten koppelen'!G42,"")</f>
        <v/>
      </c>
      <c r="Q435" s="17" t="str">
        <f t="shared" si="12"/>
        <v/>
      </c>
      <c r="R435" s="102" t="str">
        <f>IF($AE435&lt;&gt;"",VLOOKUP($AE435,Afleveradressen!$A$8:$P$57,8,FALSE),"")</f>
        <v/>
      </c>
      <c r="S435" s="105" t="str">
        <f>IF($AE435&lt;&gt;"",VLOOKUP($AE435,Afleveradressen!$A$8:$P$57,14,FALSE),"")</f>
        <v/>
      </c>
      <c r="T435" s="103" t="str">
        <f>IF(S435&lt;&gt;"",VLOOKUP($S435,stamgegevens!$B$5:$E$15,3,FALSE),"")</f>
        <v/>
      </c>
      <c r="U435" s="103" t="str">
        <f>IF(T435&lt;&gt;"",VLOOKUP($S435,stamgegevens!$B$5:$E$15,4,FALSE),"")</f>
        <v/>
      </c>
      <c r="V435" s="17"/>
      <c r="W435" s="17"/>
      <c r="X435" s="17" t="str">
        <f>IF(Y435="","",VLOOKUP(Y435,stamgegevens!$C$23:$H$52,6,FALSE))</f>
        <v/>
      </c>
      <c r="Y435" s="104" t="str">
        <f>IF('Taarten koppelen'!$R42&lt;&gt;"",'Taarten koppelen'!$R$4,"")</f>
        <v/>
      </c>
      <c r="Z435" s="17" t="str">
        <f>IF('Taarten koppelen'!R42&lt;&gt;"",'Taarten koppelen'!R42,"")</f>
        <v/>
      </c>
      <c r="AE435" s="1" t="str">
        <f t="shared" si="13"/>
        <v/>
      </c>
    </row>
    <row r="436" spans="4:31" x14ac:dyDescent="0.2">
      <c r="D436" s="100" t="str">
        <f>IF($AE436&lt;&gt;"",VLOOKUP($AE436,Afleveradressen!$A$8:$P$57,15,FALSE),"")</f>
        <v/>
      </c>
      <c r="E436" s="17"/>
      <c r="F436" s="17" t="str">
        <f>IF(AE436&lt;&gt;"",Bestelformulier!$F$44,"")</f>
        <v/>
      </c>
      <c r="G436" s="104"/>
      <c r="H436" s="100" t="str">
        <f>IF($AE436&lt;&gt;"",VLOOKUP($AE436,Afleveradressen!$A$8:$P$57,4,FALSE),"")</f>
        <v/>
      </c>
      <c r="I436" s="101" t="str">
        <f>IF($AE436&lt;&gt;"",VLOOKUP($AE436,Afleveradressen!$A$8:$P$57,5,FALSE),"")</f>
        <v/>
      </c>
      <c r="J436" s="101" t="str">
        <f>IF($AE436&lt;&gt;"",VLOOKUP($AE436,Afleveradressen!$A$8:$P$57,6,FALSE),"")</f>
        <v/>
      </c>
      <c r="K436" s="102" t="str">
        <f>IF($AE436&lt;&gt;"",VLOOKUP($AE436,Afleveradressen!$A$8:$P$57,7,FALSE),"")</f>
        <v/>
      </c>
      <c r="L436" s="72" t="str">
        <f>IF(AND('Taarten koppelen'!E43&lt;&gt;"",$Y436&lt;&gt;""),'Taarten koppelen'!E43,"")</f>
        <v/>
      </c>
      <c r="M436" s="72" t="str">
        <f>IF(AND('Taarten koppelen'!F43&lt;&gt;"",$Y436&lt;&gt;""),'Taarten koppelen'!F43,"")</f>
        <v/>
      </c>
      <c r="N436" s="72" t="str">
        <f>IF($AE436&lt;&gt;"",VLOOKUP($AE436,Afleveradressen!$A$8:$P$57,11,FALSE),"")</f>
        <v/>
      </c>
      <c r="O436" s="101" t="str">
        <f>IF($AE436&lt;&gt;"",VLOOKUP($AE436,Afleveradressen!$A$8:$P$57,12,FALSE),"")</f>
        <v/>
      </c>
      <c r="P436" s="72" t="str">
        <f>IF(AND('Taarten koppelen'!G43&lt;&gt;"",$Y436&lt;&gt;""),'Taarten koppelen'!G43,"")</f>
        <v/>
      </c>
      <c r="Q436" s="17" t="str">
        <f t="shared" si="12"/>
        <v/>
      </c>
      <c r="R436" s="102" t="str">
        <f>IF($AE436&lt;&gt;"",VLOOKUP($AE436,Afleveradressen!$A$8:$P$57,8,FALSE),"")</f>
        <v/>
      </c>
      <c r="S436" s="105" t="str">
        <f>IF($AE436&lt;&gt;"",VLOOKUP($AE436,Afleveradressen!$A$8:$P$57,14,FALSE),"")</f>
        <v/>
      </c>
      <c r="T436" s="103" t="str">
        <f>IF(S436&lt;&gt;"",VLOOKUP($S436,stamgegevens!$B$5:$E$15,3,FALSE),"")</f>
        <v/>
      </c>
      <c r="U436" s="103" t="str">
        <f>IF(T436&lt;&gt;"",VLOOKUP($S436,stamgegevens!$B$5:$E$15,4,FALSE),"")</f>
        <v/>
      </c>
      <c r="V436" s="17"/>
      <c r="W436" s="17"/>
      <c r="X436" s="17" t="str">
        <f>IF(Y436="","",VLOOKUP(Y436,stamgegevens!$C$23:$H$52,6,FALSE))</f>
        <v/>
      </c>
      <c r="Y436" s="104" t="str">
        <f>IF('Taarten koppelen'!$R43&lt;&gt;"",'Taarten koppelen'!$R$4,"")</f>
        <v/>
      </c>
      <c r="Z436" s="17" t="str">
        <f>IF('Taarten koppelen'!R43&lt;&gt;"",'Taarten koppelen'!R43,"")</f>
        <v/>
      </c>
      <c r="AE436" s="1" t="str">
        <f t="shared" si="13"/>
        <v/>
      </c>
    </row>
    <row r="437" spans="4:31" x14ac:dyDescent="0.2">
      <c r="D437" s="100" t="str">
        <f>IF($AE437&lt;&gt;"",VLOOKUP($AE437,Afleveradressen!$A$8:$P$57,15,FALSE),"")</f>
        <v/>
      </c>
      <c r="E437" s="17"/>
      <c r="F437" s="17" t="str">
        <f>IF(AE437&lt;&gt;"",Bestelformulier!$F$44,"")</f>
        <v/>
      </c>
      <c r="G437" s="104"/>
      <c r="H437" s="100" t="str">
        <f>IF($AE437&lt;&gt;"",VLOOKUP($AE437,Afleveradressen!$A$8:$P$57,4,FALSE),"")</f>
        <v/>
      </c>
      <c r="I437" s="101" t="str">
        <f>IF($AE437&lt;&gt;"",VLOOKUP($AE437,Afleveradressen!$A$8:$P$57,5,FALSE),"")</f>
        <v/>
      </c>
      <c r="J437" s="101" t="str">
        <f>IF($AE437&lt;&gt;"",VLOOKUP($AE437,Afleveradressen!$A$8:$P$57,6,FALSE),"")</f>
        <v/>
      </c>
      <c r="K437" s="102" t="str">
        <f>IF($AE437&lt;&gt;"",VLOOKUP($AE437,Afleveradressen!$A$8:$P$57,7,FALSE),"")</f>
        <v/>
      </c>
      <c r="L437" s="72" t="str">
        <f>IF(AND('Taarten koppelen'!E44&lt;&gt;"",$Y437&lt;&gt;""),'Taarten koppelen'!E44,"")</f>
        <v/>
      </c>
      <c r="M437" s="72" t="str">
        <f>IF(AND('Taarten koppelen'!F44&lt;&gt;"",$Y437&lt;&gt;""),'Taarten koppelen'!F44,"")</f>
        <v/>
      </c>
      <c r="N437" s="72" t="str">
        <f>IF($AE437&lt;&gt;"",VLOOKUP($AE437,Afleveradressen!$A$8:$P$57,11,FALSE),"")</f>
        <v/>
      </c>
      <c r="O437" s="101" t="str">
        <f>IF($AE437&lt;&gt;"",VLOOKUP($AE437,Afleveradressen!$A$8:$P$57,12,FALSE),"")</f>
        <v/>
      </c>
      <c r="P437" s="72" t="str">
        <f>IF(AND('Taarten koppelen'!G44&lt;&gt;"",$Y437&lt;&gt;""),'Taarten koppelen'!G44,"")</f>
        <v/>
      </c>
      <c r="Q437" s="17" t="str">
        <f t="shared" si="12"/>
        <v/>
      </c>
      <c r="R437" s="102" t="str">
        <f>IF($AE437&lt;&gt;"",VLOOKUP($AE437,Afleveradressen!$A$8:$P$57,8,FALSE),"")</f>
        <v/>
      </c>
      <c r="S437" s="105" t="str">
        <f>IF($AE437&lt;&gt;"",VLOOKUP($AE437,Afleveradressen!$A$8:$P$57,14,FALSE),"")</f>
        <v/>
      </c>
      <c r="T437" s="103" t="str">
        <f>IF(S437&lt;&gt;"",VLOOKUP($S437,stamgegevens!$B$5:$E$15,3,FALSE),"")</f>
        <v/>
      </c>
      <c r="U437" s="103" t="str">
        <f>IF(T437&lt;&gt;"",VLOOKUP($S437,stamgegevens!$B$5:$E$15,4,FALSE),"")</f>
        <v/>
      </c>
      <c r="V437" s="17"/>
      <c r="W437" s="17"/>
      <c r="X437" s="17" t="str">
        <f>IF(Y437="","",VLOOKUP(Y437,stamgegevens!$C$23:$H$52,6,FALSE))</f>
        <v/>
      </c>
      <c r="Y437" s="104" t="str">
        <f>IF('Taarten koppelen'!$R44&lt;&gt;"",'Taarten koppelen'!$R$4,"")</f>
        <v/>
      </c>
      <c r="Z437" s="17" t="str">
        <f>IF('Taarten koppelen'!R44&lt;&gt;"",'Taarten koppelen'!R44,"")</f>
        <v/>
      </c>
      <c r="AE437" s="1" t="str">
        <f t="shared" si="13"/>
        <v/>
      </c>
    </row>
    <row r="438" spans="4:31" x14ac:dyDescent="0.2">
      <c r="D438" s="100" t="str">
        <f>IF($AE438&lt;&gt;"",VLOOKUP($AE438,Afleveradressen!$A$8:$P$57,15,FALSE),"")</f>
        <v/>
      </c>
      <c r="E438" s="17"/>
      <c r="F438" s="17" t="str">
        <f>IF(AE438&lt;&gt;"",Bestelformulier!$F$44,"")</f>
        <v/>
      </c>
      <c r="G438" s="104"/>
      <c r="H438" s="100" t="str">
        <f>IF($AE438&lt;&gt;"",VLOOKUP($AE438,Afleveradressen!$A$8:$P$57,4,FALSE),"")</f>
        <v/>
      </c>
      <c r="I438" s="101" t="str">
        <f>IF($AE438&lt;&gt;"",VLOOKUP($AE438,Afleveradressen!$A$8:$P$57,5,FALSE),"")</f>
        <v/>
      </c>
      <c r="J438" s="101" t="str">
        <f>IF($AE438&lt;&gt;"",VLOOKUP($AE438,Afleveradressen!$A$8:$P$57,6,FALSE),"")</f>
        <v/>
      </c>
      <c r="K438" s="102" t="str">
        <f>IF($AE438&lt;&gt;"",VLOOKUP($AE438,Afleveradressen!$A$8:$P$57,7,FALSE),"")</f>
        <v/>
      </c>
      <c r="L438" s="72" t="str">
        <f>IF(AND('Taarten koppelen'!E45&lt;&gt;"",$Y438&lt;&gt;""),'Taarten koppelen'!E45,"")</f>
        <v/>
      </c>
      <c r="M438" s="72" t="str">
        <f>IF(AND('Taarten koppelen'!F45&lt;&gt;"",$Y438&lt;&gt;""),'Taarten koppelen'!F45,"")</f>
        <v/>
      </c>
      <c r="N438" s="72" t="str">
        <f>IF($AE438&lt;&gt;"",VLOOKUP($AE438,Afleveradressen!$A$8:$P$57,11,FALSE),"")</f>
        <v/>
      </c>
      <c r="O438" s="101" t="str">
        <f>IF($AE438&lt;&gt;"",VLOOKUP($AE438,Afleveradressen!$A$8:$P$57,12,FALSE),"")</f>
        <v/>
      </c>
      <c r="P438" s="72" t="str">
        <f>IF(AND('Taarten koppelen'!G45&lt;&gt;"",$Y438&lt;&gt;""),'Taarten koppelen'!G45,"")</f>
        <v/>
      </c>
      <c r="Q438" s="17" t="str">
        <f t="shared" si="12"/>
        <v/>
      </c>
      <c r="R438" s="102" t="str">
        <f>IF($AE438&lt;&gt;"",VLOOKUP($AE438,Afleveradressen!$A$8:$P$57,8,FALSE),"")</f>
        <v/>
      </c>
      <c r="S438" s="105" t="str">
        <f>IF($AE438&lt;&gt;"",VLOOKUP($AE438,Afleveradressen!$A$8:$P$57,14,FALSE),"")</f>
        <v/>
      </c>
      <c r="T438" s="103" t="str">
        <f>IF(S438&lt;&gt;"",VLOOKUP($S438,stamgegevens!$B$5:$E$15,3,FALSE),"")</f>
        <v/>
      </c>
      <c r="U438" s="103" t="str">
        <f>IF(T438&lt;&gt;"",VLOOKUP($S438,stamgegevens!$B$5:$E$15,4,FALSE),"")</f>
        <v/>
      </c>
      <c r="V438" s="17"/>
      <c r="W438" s="17"/>
      <c r="X438" s="17" t="str">
        <f>IF(Y438="","",VLOOKUP(Y438,stamgegevens!$C$23:$H$52,6,FALSE))</f>
        <v/>
      </c>
      <c r="Y438" s="104" t="str">
        <f>IF('Taarten koppelen'!$R45&lt;&gt;"",'Taarten koppelen'!$R$4,"")</f>
        <v/>
      </c>
      <c r="Z438" s="17" t="str">
        <f>IF('Taarten koppelen'!R45&lt;&gt;"",'Taarten koppelen'!R45,"")</f>
        <v/>
      </c>
      <c r="AE438" s="1" t="str">
        <f t="shared" si="13"/>
        <v/>
      </c>
    </row>
    <row r="439" spans="4:31" x14ac:dyDescent="0.2">
      <c r="D439" s="100" t="str">
        <f>IF($AE439&lt;&gt;"",VLOOKUP($AE439,Afleveradressen!$A$8:$P$57,15,FALSE),"")</f>
        <v/>
      </c>
      <c r="E439" s="17"/>
      <c r="F439" s="17" t="str">
        <f>IF(AE439&lt;&gt;"",Bestelformulier!$F$44,"")</f>
        <v/>
      </c>
      <c r="G439" s="104"/>
      <c r="H439" s="100" t="str">
        <f>IF($AE439&lt;&gt;"",VLOOKUP($AE439,Afleveradressen!$A$8:$P$57,4,FALSE),"")</f>
        <v/>
      </c>
      <c r="I439" s="101" t="str">
        <f>IF($AE439&lt;&gt;"",VLOOKUP($AE439,Afleveradressen!$A$8:$P$57,5,FALSE),"")</f>
        <v/>
      </c>
      <c r="J439" s="101" t="str">
        <f>IF($AE439&lt;&gt;"",VLOOKUP($AE439,Afleveradressen!$A$8:$P$57,6,FALSE),"")</f>
        <v/>
      </c>
      <c r="K439" s="102" t="str">
        <f>IF($AE439&lt;&gt;"",VLOOKUP($AE439,Afleveradressen!$A$8:$P$57,7,FALSE),"")</f>
        <v/>
      </c>
      <c r="L439" s="72" t="str">
        <f>IF(AND('Taarten koppelen'!E46&lt;&gt;"",$Y439&lt;&gt;""),'Taarten koppelen'!E46,"")</f>
        <v/>
      </c>
      <c r="M439" s="72" t="str">
        <f>IF(AND('Taarten koppelen'!F46&lt;&gt;"",$Y439&lt;&gt;""),'Taarten koppelen'!F46,"")</f>
        <v/>
      </c>
      <c r="N439" s="72" t="str">
        <f>IF($AE439&lt;&gt;"",VLOOKUP($AE439,Afleveradressen!$A$8:$P$57,11,FALSE),"")</f>
        <v/>
      </c>
      <c r="O439" s="101" t="str">
        <f>IF($AE439&lt;&gt;"",VLOOKUP($AE439,Afleveradressen!$A$8:$P$57,12,FALSE),"")</f>
        <v/>
      </c>
      <c r="P439" s="72" t="str">
        <f>IF(AND('Taarten koppelen'!G46&lt;&gt;"",$Y439&lt;&gt;""),'Taarten koppelen'!G46,"")</f>
        <v/>
      </c>
      <c r="Q439" s="17" t="str">
        <f t="shared" si="12"/>
        <v/>
      </c>
      <c r="R439" s="102" t="str">
        <f>IF($AE439&lt;&gt;"",VLOOKUP($AE439,Afleveradressen!$A$8:$P$57,8,FALSE),"")</f>
        <v/>
      </c>
      <c r="S439" s="105" t="str">
        <f>IF($AE439&lt;&gt;"",VLOOKUP($AE439,Afleveradressen!$A$8:$P$57,14,FALSE),"")</f>
        <v/>
      </c>
      <c r="T439" s="103" t="str">
        <f>IF(S439&lt;&gt;"",VLOOKUP($S439,stamgegevens!$B$5:$E$15,3,FALSE),"")</f>
        <v/>
      </c>
      <c r="U439" s="103" t="str">
        <f>IF(T439&lt;&gt;"",VLOOKUP($S439,stamgegevens!$B$5:$E$15,4,FALSE),"")</f>
        <v/>
      </c>
      <c r="V439" s="17"/>
      <c r="W439" s="17"/>
      <c r="X439" s="17" t="str">
        <f>IF(Y439="","",VLOOKUP(Y439,stamgegevens!$C$23:$H$52,6,FALSE))</f>
        <v/>
      </c>
      <c r="Y439" s="104" t="str">
        <f>IF('Taarten koppelen'!$R46&lt;&gt;"",'Taarten koppelen'!$R$4,"")</f>
        <v/>
      </c>
      <c r="Z439" s="17" t="str">
        <f>IF('Taarten koppelen'!R46&lt;&gt;"",'Taarten koppelen'!R46,"")</f>
        <v/>
      </c>
      <c r="AE439" s="1" t="str">
        <f t="shared" si="13"/>
        <v/>
      </c>
    </row>
    <row r="440" spans="4:31" x14ac:dyDescent="0.2">
      <c r="D440" s="100" t="str">
        <f>IF($AE440&lt;&gt;"",VLOOKUP($AE440,Afleveradressen!$A$8:$P$57,15,FALSE),"")</f>
        <v/>
      </c>
      <c r="E440" s="17"/>
      <c r="F440" s="17" t="str">
        <f>IF(AE440&lt;&gt;"",Bestelformulier!$F$44,"")</f>
        <v/>
      </c>
      <c r="G440" s="104"/>
      <c r="H440" s="100" t="str">
        <f>IF($AE440&lt;&gt;"",VLOOKUP($AE440,Afleveradressen!$A$8:$P$57,4,FALSE),"")</f>
        <v/>
      </c>
      <c r="I440" s="101" t="str">
        <f>IF($AE440&lt;&gt;"",VLOOKUP($AE440,Afleveradressen!$A$8:$P$57,5,FALSE),"")</f>
        <v/>
      </c>
      <c r="J440" s="101" t="str">
        <f>IF($AE440&lt;&gt;"",VLOOKUP($AE440,Afleveradressen!$A$8:$P$57,6,FALSE),"")</f>
        <v/>
      </c>
      <c r="K440" s="102" t="str">
        <f>IF($AE440&lt;&gt;"",VLOOKUP($AE440,Afleveradressen!$A$8:$P$57,7,FALSE),"")</f>
        <v/>
      </c>
      <c r="L440" s="72" t="str">
        <f>IF(AND('Taarten koppelen'!E47&lt;&gt;"",$Y440&lt;&gt;""),'Taarten koppelen'!E47,"")</f>
        <v/>
      </c>
      <c r="M440" s="72" t="str">
        <f>IF(AND('Taarten koppelen'!F47&lt;&gt;"",$Y440&lt;&gt;""),'Taarten koppelen'!F47,"")</f>
        <v/>
      </c>
      <c r="N440" s="72" t="str">
        <f>IF($AE440&lt;&gt;"",VLOOKUP($AE440,Afleveradressen!$A$8:$P$57,11,FALSE),"")</f>
        <v/>
      </c>
      <c r="O440" s="101" t="str">
        <f>IF($AE440&lt;&gt;"",VLOOKUP($AE440,Afleveradressen!$A$8:$P$57,12,FALSE),"")</f>
        <v/>
      </c>
      <c r="P440" s="72" t="str">
        <f>IF(AND('Taarten koppelen'!G47&lt;&gt;"",$Y440&lt;&gt;""),'Taarten koppelen'!G47,"")</f>
        <v/>
      </c>
      <c r="Q440" s="17" t="str">
        <f t="shared" si="12"/>
        <v/>
      </c>
      <c r="R440" s="102" t="str">
        <f>IF($AE440&lt;&gt;"",VLOOKUP($AE440,Afleveradressen!$A$8:$P$57,8,FALSE),"")</f>
        <v/>
      </c>
      <c r="S440" s="105" t="str">
        <f>IF($AE440&lt;&gt;"",VLOOKUP($AE440,Afleveradressen!$A$8:$P$57,14,FALSE),"")</f>
        <v/>
      </c>
      <c r="T440" s="103" t="str">
        <f>IF(S440&lt;&gt;"",VLOOKUP($S440,stamgegevens!$B$5:$E$15,3,FALSE),"")</f>
        <v/>
      </c>
      <c r="U440" s="103" t="str">
        <f>IF(T440&lt;&gt;"",VLOOKUP($S440,stamgegevens!$B$5:$E$15,4,FALSE),"")</f>
        <v/>
      </c>
      <c r="V440" s="17"/>
      <c r="W440" s="17"/>
      <c r="X440" s="17" t="str">
        <f>IF(Y440="","",VLOOKUP(Y440,stamgegevens!$C$23:$H$52,6,FALSE))</f>
        <v/>
      </c>
      <c r="Y440" s="104" t="str">
        <f>IF('Taarten koppelen'!$R47&lt;&gt;"",'Taarten koppelen'!$R$4,"")</f>
        <v/>
      </c>
      <c r="Z440" s="17" t="str">
        <f>IF('Taarten koppelen'!R47&lt;&gt;"",'Taarten koppelen'!R47,"")</f>
        <v/>
      </c>
      <c r="AE440" s="1" t="str">
        <f t="shared" si="13"/>
        <v/>
      </c>
    </row>
    <row r="441" spans="4:31" x14ac:dyDescent="0.2">
      <c r="D441" s="100" t="str">
        <f>IF($AE441&lt;&gt;"",VLOOKUP($AE441,Afleveradressen!$A$8:$P$57,15,FALSE),"")</f>
        <v/>
      </c>
      <c r="E441" s="17"/>
      <c r="F441" s="17" t="str">
        <f>IF(AE441&lt;&gt;"",Bestelformulier!$F$44,"")</f>
        <v/>
      </c>
      <c r="G441" s="104"/>
      <c r="H441" s="100" t="str">
        <f>IF($AE441&lt;&gt;"",VLOOKUP($AE441,Afleveradressen!$A$8:$P$57,4,FALSE),"")</f>
        <v/>
      </c>
      <c r="I441" s="101" t="str">
        <f>IF($AE441&lt;&gt;"",VLOOKUP($AE441,Afleveradressen!$A$8:$P$57,5,FALSE),"")</f>
        <v/>
      </c>
      <c r="J441" s="101" t="str">
        <f>IF($AE441&lt;&gt;"",VLOOKUP($AE441,Afleveradressen!$A$8:$P$57,6,FALSE),"")</f>
        <v/>
      </c>
      <c r="K441" s="102" t="str">
        <f>IF($AE441&lt;&gt;"",VLOOKUP($AE441,Afleveradressen!$A$8:$P$57,7,FALSE),"")</f>
        <v/>
      </c>
      <c r="L441" s="72" t="str">
        <f>IF(AND('Taarten koppelen'!E48&lt;&gt;"",$Y441&lt;&gt;""),'Taarten koppelen'!E48,"")</f>
        <v/>
      </c>
      <c r="M441" s="72" t="str">
        <f>IF(AND('Taarten koppelen'!F48&lt;&gt;"",$Y441&lt;&gt;""),'Taarten koppelen'!F48,"")</f>
        <v/>
      </c>
      <c r="N441" s="72" t="str">
        <f>IF($AE441&lt;&gt;"",VLOOKUP($AE441,Afleveradressen!$A$8:$P$57,11,FALSE),"")</f>
        <v/>
      </c>
      <c r="O441" s="101" t="str">
        <f>IF($AE441&lt;&gt;"",VLOOKUP($AE441,Afleveradressen!$A$8:$P$57,12,FALSE),"")</f>
        <v/>
      </c>
      <c r="P441" s="72" t="str">
        <f>IF(AND('Taarten koppelen'!G48&lt;&gt;"",$Y441&lt;&gt;""),'Taarten koppelen'!G48,"")</f>
        <v/>
      </c>
      <c r="Q441" s="17" t="str">
        <f t="shared" si="12"/>
        <v/>
      </c>
      <c r="R441" s="102" t="str">
        <f>IF($AE441&lt;&gt;"",VLOOKUP($AE441,Afleveradressen!$A$8:$P$57,8,FALSE),"")</f>
        <v/>
      </c>
      <c r="S441" s="105" t="str">
        <f>IF($AE441&lt;&gt;"",VLOOKUP($AE441,Afleveradressen!$A$8:$P$57,14,FALSE),"")</f>
        <v/>
      </c>
      <c r="T441" s="103" t="str">
        <f>IF(S441&lt;&gt;"",VLOOKUP($S441,stamgegevens!$B$5:$E$15,3,FALSE),"")</f>
        <v/>
      </c>
      <c r="U441" s="103" t="str">
        <f>IF(T441&lt;&gt;"",VLOOKUP($S441,stamgegevens!$B$5:$E$15,4,FALSE),"")</f>
        <v/>
      </c>
      <c r="V441" s="17"/>
      <c r="W441" s="17"/>
      <c r="X441" s="17" t="str">
        <f>IF(Y441="","",VLOOKUP(Y441,stamgegevens!$C$23:$H$52,6,FALSE))</f>
        <v/>
      </c>
      <c r="Y441" s="104" t="str">
        <f>IF('Taarten koppelen'!$R48&lt;&gt;"",'Taarten koppelen'!$R$4,"")</f>
        <v/>
      </c>
      <c r="Z441" s="17" t="str">
        <f>IF('Taarten koppelen'!R48&lt;&gt;"",'Taarten koppelen'!R48,"")</f>
        <v/>
      </c>
      <c r="AE441" s="1" t="str">
        <f t="shared" si="13"/>
        <v/>
      </c>
    </row>
    <row r="442" spans="4:31" x14ac:dyDescent="0.2">
      <c r="D442" s="100" t="str">
        <f>IF($AE442&lt;&gt;"",VLOOKUP($AE442,Afleveradressen!$A$8:$P$57,15,FALSE),"")</f>
        <v/>
      </c>
      <c r="E442" s="17"/>
      <c r="F442" s="17" t="str">
        <f>IF(AE442&lt;&gt;"",Bestelformulier!$F$44,"")</f>
        <v/>
      </c>
      <c r="G442" s="104"/>
      <c r="H442" s="100" t="str">
        <f>IF($AE442&lt;&gt;"",VLOOKUP($AE442,Afleveradressen!$A$8:$P$57,4,FALSE),"")</f>
        <v/>
      </c>
      <c r="I442" s="101" t="str">
        <f>IF($AE442&lt;&gt;"",VLOOKUP($AE442,Afleveradressen!$A$8:$P$57,5,FALSE),"")</f>
        <v/>
      </c>
      <c r="J442" s="101" t="str">
        <f>IF($AE442&lt;&gt;"",VLOOKUP($AE442,Afleveradressen!$A$8:$P$57,6,FALSE),"")</f>
        <v/>
      </c>
      <c r="K442" s="102" t="str">
        <f>IF($AE442&lt;&gt;"",VLOOKUP($AE442,Afleveradressen!$A$8:$P$57,7,FALSE),"")</f>
        <v/>
      </c>
      <c r="L442" s="72" t="str">
        <f>IF(AND('Taarten koppelen'!E49&lt;&gt;"",$Y442&lt;&gt;""),'Taarten koppelen'!E49,"")</f>
        <v/>
      </c>
      <c r="M442" s="72" t="str">
        <f>IF(AND('Taarten koppelen'!F49&lt;&gt;"",$Y442&lt;&gt;""),'Taarten koppelen'!F49,"")</f>
        <v/>
      </c>
      <c r="N442" s="72" t="str">
        <f>IF($AE442&lt;&gt;"",VLOOKUP($AE442,Afleveradressen!$A$8:$P$57,11,FALSE),"")</f>
        <v/>
      </c>
      <c r="O442" s="101" t="str">
        <f>IF($AE442&lt;&gt;"",VLOOKUP($AE442,Afleveradressen!$A$8:$P$57,12,FALSE),"")</f>
        <v/>
      </c>
      <c r="P442" s="72" t="str">
        <f>IF(AND('Taarten koppelen'!G49&lt;&gt;"",$Y442&lt;&gt;""),'Taarten koppelen'!G49,"")</f>
        <v/>
      </c>
      <c r="Q442" s="17" t="str">
        <f t="shared" si="12"/>
        <v/>
      </c>
      <c r="R442" s="102" t="str">
        <f>IF($AE442&lt;&gt;"",VLOOKUP($AE442,Afleveradressen!$A$8:$P$57,8,FALSE),"")</f>
        <v/>
      </c>
      <c r="S442" s="105" t="str">
        <f>IF($AE442&lt;&gt;"",VLOOKUP($AE442,Afleveradressen!$A$8:$P$57,14,FALSE),"")</f>
        <v/>
      </c>
      <c r="T442" s="103" t="str">
        <f>IF(S442&lt;&gt;"",VLOOKUP($S442,stamgegevens!$B$5:$E$15,3,FALSE),"")</f>
        <v/>
      </c>
      <c r="U442" s="103" t="str">
        <f>IF(T442&lt;&gt;"",VLOOKUP($S442,stamgegevens!$B$5:$E$15,4,FALSE),"")</f>
        <v/>
      </c>
      <c r="V442" s="17"/>
      <c r="W442" s="17"/>
      <c r="X442" s="17" t="str">
        <f>IF(Y442="","",VLOOKUP(Y442,stamgegevens!$C$23:$H$52,6,FALSE))</f>
        <v/>
      </c>
      <c r="Y442" s="104" t="str">
        <f>IF('Taarten koppelen'!$R49&lt;&gt;"",'Taarten koppelen'!$R$4,"")</f>
        <v/>
      </c>
      <c r="Z442" s="17" t="str">
        <f>IF('Taarten koppelen'!R49&lt;&gt;"",'Taarten koppelen'!R49,"")</f>
        <v/>
      </c>
      <c r="AE442" s="1" t="str">
        <f t="shared" si="13"/>
        <v/>
      </c>
    </row>
    <row r="443" spans="4:31" x14ac:dyDescent="0.2">
      <c r="D443" s="100" t="str">
        <f>IF($AE443&lt;&gt;"",VLOOKUP($AE443,Afleveradressen!$A$8:$P$57,15,FALSE),"")</f>
        <v/>
      </c>
      <c r="E443" s="17"/>
      <c r="F443" s="17" t="str">
        <f>IF(AE443&lt;&gt;"",Bestelformulier!$F$44,"")</f>
        <v/>
      </c>
      <c r="G443" s="104"/>
      <c r="H443" s="100" t="str">
        <f>IF($AE443&lt;&gt;"",VLOOKUP($AE443,Afleveradressen!$A$8:$P$57,4,FALSE),"")</f>
        <v/>
      </c>
      <c r="I443" s="101" t="str">
        <f>IF($AE443&lt;&gt;"",VLOOKUP($AE443,Afleveradressen!$A$8:$P$57,5,FALSE),"")</f>
        <v/>
      </c>
      <c r="J443" s="101" t="str">
        <f>IF($AE443&lt;&gt;"",VLOOKUP($AE443,Afleveradressen!$A$8:$P$57,6,FALSE),"")</f>
        <v/>
      </c>
      <c r="K443" s="102" t="str">
        <f>IF($AE443&lt;&gt;"",VLOOKUP($AE443,Afleveradressen!$A$8:$P$57,7,FALSE),"")</f>
        <v/>
      </c>
      <c r="L443" s="72" t="str">
        <f>IF(AND('Taarten koppelen'!E50&lt;&gt;"",$Y443&lt;&gt;""),'Taarten koppelen'!E50,"")</f>
        <v/>
      </c>
      <c r="M443" s="72" t="str">
        <f>IF(AND('Taarten koppelen'!F50&lt;&gt;"",$Y443&lt;&gt;""),'Taarten koppelen'!F50,"")</f>
        <v/>
      </c>
      <c r="N443" s="72" t="str">
        <f>IF($AE443&lt;&gt;"",VLOOKUP($AE443,Afleveradressen!$A$8:$P$57,11,FALSE),"")</f>
        <v/>
      </c>
      <c r="O443" s="101" t="str">
        <f>IF($AE443&lt;&gt;"",VLOOKUP($AE443,Afleveradressen!$A$8:$P$57,12,FALSE),"")</f>
        <v/>
      </c>
      <c r="P443" s="72" t="str">
        <f>IF(AND('Taarten koppelen'!G50&lt;&gt;"",$Y443&lt;&gt;""),'Taarten koppelen'!G50,"")</f>
        <v/>
      </c>
      <c r="Q443" s="17" t="str">
        <f t="shared" si="12"/>
        <v/>
      </c>
      <c r="R443" s="102" t="str">
        <f>IF($AE443&lt;&gt;"",VLOOKUP($AE443,Afleveradressen!$A$8:$P$57,8,FALSE),"")</f>
        <v/>
      </c>
      <c r="S443" s="105" t="str">
        <f>IF($AE443&lt;&gt;"",VLOOKUP($AE443,Afleveradressen!$A$8:$P$57,14,FALSE),"")</f>
        <v/>
      </c>
      <c r="T443" s="103" t="str">
        <f>IF(S443&lt;&gt;"",VLOOKUP($S443,stamgegevens!$B$5:$E$15,3,FALSE),"")</f>
        <v/>
      </c>
      <c r="U443" s="103" t="str">
        <f>IF(T443&lt;&gt;"",VLOOKUP($S443,stamgegevens!$B$5:$E$15,4,FALSE),"")</f>
        <v/>
      </c>
      <c r="V443" s="17"/>
      <c r="W443" s="17"/>
      <c r="X443" s="17" t="str">
        <f>IF(Y443="","",VLOOKUP(Y443,stamgegevens!$C$23:$H$52,6,FALSE))</f>
        <v/>
      </c>
      <c r="Y443" s="104" t="str">
        <f>IF('Taarten koppelen'!$R50&lt;&gt;"",'Taarten koppelen'!$R$4,"")</f>
        <v/>
      </c>
      <c r="Z443" s="17" t="str">
        <f>IF('Taarten koppelen'!R50&lt;&gt;"",'Taarten koppelen'!R50,"")</f>
        <v/>
      </c>
      <c r="AE443" s="1" t="str">
        <f t="shared" si="13"/>
        <v/>
      </c>
    </row>
    <row r="444" spans="4:31" x14ac:dyDescent="0.2">
      <c r="D444" s="100" t="str">
        <f>IF($AE444&lt;&gt;"",VLOOKUP($AE444,Afleveradressen!$A$8:$P$57,15,FALSE),"")</f>
        <v/>
      </c>
      <c r="E444" s="17"/>
      <c r="F444" s="17" t="str">
        <f>IF(AE444&lt;&gt;"",Bestelformulier!$F$44,"")</f>
        <v/>
      </c>
      <c r="G444" s="104"/>
      <c r="H444" s="100" t="str">
        <f>IF($AE444&lt;&gt;"",VLOOKUP($AE444,Afleveradressen!$A$8:$P$57,4,FALSE),"")</f>
        <v/>
      </c>
      <c r="I444" s="101" t="str">
        <f>IF($AE444&lt;&gt;"",VLOOKUP($AE444,Afleveradressen!$A$8:$P$57,5,FALSE),"")</f>
        <v/>
      </c>
      <c r="J444" s="101" t="str">
        <f>IF($AE444&lt;&gt;"",VLOOKUP($AE444,Afleveradressen!$A$8:$P$57,6,FALSE),"")</f>
        <v/>
      </c>
      <c r="K444" s="102" t="str">
        <f>IF($AE444&lt;&gt;"",VLOOKUP($AE444,Afleveradressen!$A$8:$P$57,7,FALSE),"")</f>
        <v/>
      </c>
      <c r="L444" s="72" t="str">
        <f>IF(AND('Taarten koppelen'!E51&lt;&gt;"",$Y444&lt;&gt;""),'Taarten koppelen'!E51,"")</f>
        <v/>
      </c>
      <c r="M444" s="72" t="str">
        <f>IF(AND('Taarten koppelen'!F51&lt;&gt;"",$Y444&lt;&gt;""),'Taarten koppelen'!F51,"")</f>
        <v/>
      </c>
      <c r="N444" s="72" t="str">
        <f>IF($AE444&lt;&gt;"",VLOOKUP($AE444,Afleveradressen!$A$8:$P$57,11,FALSE),"")</f>
        <v/>
      </c>
      <c r="O444" s="101" t="str">
        <f>IF($AE444&lt;&gt;"",VLOOKUP($AE444,Afleveradressen!$A$8:$P$57,12,FALSE),"")</f>
        <v/>
      </c>
      <c r="P444" s="72" t="str">
        <f>IF(AND('Taarten koppelen'!G51&lt;&gt;"",$Y444&lt;&gt;""),'Taarten koppelen'!G51,"")</f>
        <v/>
      </c>
      <c r="Q444" s="17" t="str">
        <f t="shared" si="12"/>
        <v/>
      </c>
      <c r="R444" s="102" t="str">
        <f>IF($AE444&lt;&gt;"",VLOOKUP($AE444,Afleveradressen!$A$8:$P$57,8,FALSE),"")</f>
        <v/>
      </c>
      <c r="S444" s="105" t="str">
        <f>IF($AE444&lt;&gt;"",VLOOKUP($AE444,Afleveradressen!$A$8:$P$57,14,FALSE),"")</f>
        <v/>
      </c>
      <c r="T444" s="103" t="str">
        <f>IF(S444&lt;&gt;"",VLOOKUP($S444,stamgegevens!$B$5:$E$15,3,FALSE),"")</f>
        <v/>
      </c>
      <c r="U444" s="103" t="str">
        <f>IF(T444&lt;&gt;"",VLOOKUP($S444,stamgegevens!$B$5:$E$15,4,FALSE),"")</f>
        <v/>
      </c>
      <c r="V444" s="17"/>
      <c r="W444" s="17"/>
      <c r="X444" s="17" t="str">
        <f>IF(Y444="","",VLOOKUP(Y444,stamgegevens!$C$23:$H$52,6,FALSE))</f>
        <v/>
      </c>
      <c r="Y444" s="104" t="str">
        <f>IF('Taarten koppelen'!$R51&lt;&gt;"",'Taarten koppelen'!$R$4,"")</f>
        <v/>
      </c>
      <c r="Z444" s="17" t="str">
        <f>IF('Taarten koppelen'!R51&lt;&gt;"",'Taarten koppelen'!R51,"")</f>
        <v/>
      </c>
      <c r="AE444" s="1" t="str">
        <f t="shared" si="13"/>
        <v/>
      </c>
    </row>
    <row r="445" spans="4:31" x14ac:dyDescent="0.2">
      <c r="D445" s="100" t="str">
        <f>IF($AE445&lt;&gt;"",VLOOKUP($AE445,Afleveradressen!$A$8:$P$57,15,FALSE),"")</f>
        <v/>
      </c>
      <c r="E445" s="17"/>
      <c r="F445" s="17" t="str">
        <f>IF(AE445&lt;&gt;"",Bestelformulier!$F$44,"")</f>
        <v/>
      </c>
      <c r="G445" s="104"/>
      <c r="H445" s="100" t="str">
        <f>IF($AE445&lt;&gt;"",VLOOKUP($AE445,Afleveradressen!$A$8:$P$57,4,FALSE),"")</f>
        <v/>
      </c>
      <c r="I445" s="101" t="str">
        <f>IF($AE445&lt;&gt;"",VLOOKUP($AE445,Afleveradressen!$A$8:$P$57,5,FALSE),"")</f>
        <v/>
      </c>
      <c r="J445" s="101" t="str">
        <f>IF($AE445&lt;&gt;"",VLOOKUP($AE445,Afleveradressen!$A$8:$P$57,6,FALSE),"")</f>
        <v/>
      </c>
      <c r="K445" s="102" t="str">
        <f>IF($AE445&lt;&gt;"",VLOOKUP($AE445,Afleveradressen!$A$8:$P$57,7,FALSE),"")</f>
        <v/>
      </c>
      <c r="L445" s="72" t="str">
        <f>IF(AND('Taarten koppelen'!E52&lt;&gt;"",$Y445&lt;&gt;""),'Taarten koppelen'!E52,"")</f>
        <v/>
      </c>
      <c r="M445" s="72" t="str">
        <f>IF(AND('Taarten koppelen'!F52&lt;&gt;"",$Y445&lt;&gt;""),'Taarten koppelen'!F52,"")</f>
        <v/>
      </c>
      <c r="N445" s="72" t="str">
        <f>IF($AE445&lt;&gt;"",VLOOKUP($AE445,Afleveradressen!$A$8:$P$57,11,FALSE),"")</f>
        <v/>
      </c>
      <c r="O445" s="101" t="str">
        <f>IF($AE445&lt;&gt;"",VLOOKUP($AE445,Afleveradressen!$A$8:$P$57,12,FALSE),"")</f>
        <v/>
      </c>
      <c r="P445" s="72" t="str">
        <f>IF(AND('Taarten koppelen'!G52&lt;&gt;"",$Y445&lt;&gt;""),'Taarten koppelen'!G52,"")</f>
        <v/>
      </c>
      <c r="Q445" s="17" t="str">
        <f t="shared" si="12"/>
        <v/>
      </c>
      <c r="R445" s="102" t="str">
        <f>IF($AE445&lt;&gt;"",VLOOKUP($AE445,Afleveradressen!$A$8:$P$57,8,FALSE),"")</f>
        <v/>
      </c>
      <c r="S445" s="105" t="str">
        <f>IF($AE445&lt;&gt;"",VLOOKUP($AE445,Afleveradressen!$A$8:$P$57,14,FALSE),"")</f>
        <v/>
      </c>
      <c r="T445" s="103" t="str">
        <f>IF(S445&lt;&gt;"",VLOOKUP($S445,stamgegevens!$B$5:$E$15,3,FALSE),"")</f>
        <v/>
      </c>
      <c r="U445" s="103" t="str">
        <f>IF(T445&lt;&gt;"",VLOOKUP($S445,stamgegevens!$B$5:$E$15,4,FALSE),"")</f>
        <v/>
      </c>
      <c r="V445" s="17"/>
      <c r="W445" s="17"/>
      <c r="X445" s="17" t="str">
        <f>IF(Y445="","",VLOOKUP(Y445,stamgegevens!$C$23:$H$52,6,FALSE))</f>
        <v/>
      </c>
      <c r="Y445" s="104" t="str">
        <f>IF('Taarten koppelen'!$R52&lt;&gt;"",'Taarten koppelen'!$R$4,"")</f>
        <v/>
      </c>
      <c r="Z445" s="17" t="str">
        <f>IF('Taarten koppelen'!R52&lt;&gt;"",'Taarten koppelen'!R52,"")</f>
        <v/>
      </c>
      <c r="AE445" s="1" t="str">
        <f t="shared" si="13"/>
        <v/>
      </c>
    </row>
    <row r="446" spans="4:31" x14ac:dyDescent="0.2">
      <c r="D446" s="100" t="str">
        <f>IF($AE446&lt;&gt;"",VLOOKUP($AE446,Afleveradressen!$A$8:$P$57,15,FALSE),"")</f>
        <v/>
      </c>
      <c r="E446" s="17"/>
      <c r="F446" s="17" t="str">
        <f>IF(AE446&lt;&gt;"",Bestelformulier!$F$44,"")</f>
        <v/>
      </c>
      <c r="G446" s="104"/>
      <c r="H446" s="100" t="str">
        <f>IF($AE446&lt;&gt;"",VLOOKUP($AE446,Afleveradressen!$A$8:$P$57,4,FALSE),"")</f>
        <v/>
      </c>
      <c r="I446" s="101" t="str">
        <f>IF($AE446&lt;&gt;"",VLOOKUP($AE446,Afleveradressen!$A$8:$P$57,5,FALSE),"")</f>
        <v/>
      </c>
      <c r="J446" s="101" t="str">
        <f>IF($AE446&lt;&gt;"",VLOOKUP($AE446,Afleveradressen!$A$8:$P$57,6,FALSE),"")</f>
        <v/>
      </c>
      <c r="K446" s="102" t="str">
        <f>IF($AE446&lt;&gt;"",VLOOKUP($AE446,Afleveradressen!$A$8:$P$57,7,FALSE),"")</f>
        <v/>
      </c>
      <c r="L446" s="72" t="str">
        <f>IF(AND('Taarten koppelen'!E53&lt;&gt;"",$Y446&lt;&gt;""),'Taarten koppelen'!E53,"")</f>
        <v/>
      </c>
      <c r="M446" s="72" t="str">
        <f>IF(AND('Taarten koppelen'!F53&lt;&gt;"",$Y446&lt;&gt;""),'Taarten koppelen'!F53,"")</f>
        <v/>
      </c>
      <c r="N446" s="72" t="str">
        <f>IF($AE446&lt;&gt;"",VLOOKUP($AE446,Afleveradressen!$A$8:$P$57,11,FALSE),"")</f>
        <v/>
      </c>
      <c r="O446" s="101" t="str">
        <f>IF($AE446&lt;&gt;"",VLOOKUP($AE446,Afleveradressen!$A$8:$P$57,12,FALSE),"")</f>
        <v/>
      </c>
      <c r="P446" s="72" t="str">
        <f>IF(AND('Taarten koppelen'!G53&lt;&gt;"",$Y446&lt;&gt;""),'Taarten koppelen'!G53,"")</f>
        <v/>
      </c>
      <c r="Q446" s="17" t="str">
        <f t="shared" si="12"/>
        <v/>
      </c>
      <c r="R446" s="102" t="str">
        <f>IF($AE446&lt;&gt;"",VLOOKUP($AE446,Afleveradressen!$A$8:$P$57,8,FALSE),"")</f>
        <v/>
      </c>
      <c r="S446" s="105" t="str">
        <f>IF($AE446&lt;&gt;"",VLOOKUP($AE446,Afleveradressen!$A$8:$P$57,14,FALSE),"")</f>
        <v/>
      </c>
      <c r="T446" s="103" t="str">
        <f>IF(S446&lt;&gt;"",VLOOKUP($S446,stamgegevens!$B$5:$E$15,3,FALSE),"")</f>
        <v/>
      </c>
      <c r="U446" s="103" t="str">
        <f>IF(T446&lt;&gt;"",VLOOKUP($S446,stamgegevens!$B$5:$E$15,4,FALSE),"")</f>
        <v/>
      </c>
      <c r="V446" s="17"/>
      <c r="W446" s="17"/>
      <c r="X446" s="17" t="str">
        <f>IF(Y446="","",VLOOKUP(Y446,stamgegevens!$C$23:$H$52,6,FALSE))</f>
        <v/>
      </c>
      <c r="Y446" s="104" t="str">
        <f>IF('Taarten koppelen'!$R53&lt;&gt;"",'Taarten koppelen'!$R$4,"")</f>
        <v/>
      </c>
      <c r="Z446" s="17" t="str">
        <f>IF('Taarten koppelen'!R53&lt;&gt;"",'Taarten koppelen'!R53,"")</f>
        <v/>
      </c>
      <c r="AE446" s="1" t="str">
        <f t="shared" si="13"/>
        <v/>
      </c>
    </row>
    <row r="447" spans="4:31" x14ac:dyDescent="0.2">
      <c r="D447" s="100" t="str">
        <f>IF($AE447&lt;&gt;"",VLOOKUP($AE447,Afleveradressen!$A$8:$P$57,15,FALSE),"")</f>
        <v/>
      </c>
      <c r="E447" s="17"/>
      <c r="F447" s="17" t="str">
        <f>IF(AE447&lt;&gt;"",Bestelformulier!$F$44,"")</f>
        <v/>
      </c>
      <c r="G447" s="104"/>
      <c r="H447" s="100" t="str">
        <f>IF($AE447&lt;&gt;"",VLOOKUP($AE447,Afleveradressen!$A$8:$P$57,4,FALSE),"")</f>
        <v/>
      </c>
      <c r="I447" s="101" t="str">
        <f>IF($AE447&lt;&gt;"",VLOOKUP($AE447,Afleveradressen!$A$8:$P$57,5,FALSE),"")</f>
        <v/>
      </c>
      <c r="J447" s="101" t="str">
        <f>IF($AE447&lt;&gt;"",VLOOKUP($AE447,Afleveradressen!$A$8:$P$57,6,FALSE),"")</f>
        <v/>
      </c>
      <c r="K447" s="102" t="str">
        <f>IF($AE447&lt;&gt;"",VLOOKUP($AE447,Afleveradressen!$A$8:$P$57,7,FALSE),"")</f>
        <v/>
      </c>
      <c r="L447" s="72" t="str">
        <f>IF(AND('Taarten koppelen'!E54&lt;&gt;"",$Y447&lt;&gt;""),'Taarten koppelen'!E54,"")</f>
        <v/>
      </c>
      <c r="M447" s="72" t="str">
        <f>IF(AND('Taarten koppelen'!F54&lt;&gt;"",$Y447&lt;&gt;""),'Taarten koppelen'!F54,"")</f>
        <v/>
      </c>
      <c r="N447" s="72" t="str">
        <f>IF($AE447&lt;&gt;"",VLOOKUP($AE447,Afleveradressen!$A$8:$P$57,11,FALSE),"")</f>
        <v/>
      </c>
      <c r="O447" s="101" t="str">
        <f>IF($AE447&lt;&gt;"",VLOOKUP($AE447,Afleveradressen!$A$8:$P$57,12,FALSE),"")</f>
        <v/>
      </c>
      <c r="P447" s="72" t="str">
        <f>IF(AND('Taarten koppelen'!G54&lt;&gt;"",$Y447&lt;&gt;""),'Taarten koppelen'!G54,"")</f>
        <v/>
      </c>
      <c r="Q447" s="17" t="str">
        <f t="shared" si="12"/>
        <v/>
      </c>
      <c r="R447" s="102" t="str">
        <f>IF($AE447&lt;&gt;"",VLOOKUP($AE447,Afleveradressen!$A$8:$P$57,8,FALSE),"")</f>
        <v/>
      </c>
      <c r="S447" s="105" t="str">
        <f>IF($AE447&lt;&gt;"",VLOOKUP($AE447,Afleveradressen!$A$8:$P$57,14,FALSE),"")</f>
        <v/>
      </c>
      <c r="T447" s="103" t="str">
        <f>IF(S447&lt;&gt;"",VLOOKUP($S447,stamgegevens!$B$5:$E$15,3,FALSE),"")</f>
        <v/>
      </c>
      <c r="U447" s="103" t="str">
        <f>IF(T447&lt;&gt;"",VLOOKUP($S447,stamgegevens!$B$5:$E$15,4,FALSE),"")</f>
        <v/>
      </c>
      <c r="V447" s="17"/>
      <c r="W447" s="17"/>
      <c r="X447" s="17" t="str">
        <f>IF(Y447="","",VLOOKUP(Y447,stamgegevens!$C$23:$H$52,6,FALSE))</f>
        <v/>
      </c>
      <c r="Y447" s="104" t="str">
        <f>IF('Taarten koppelen'!$R54&lt;&gt;"",'Taarten koppelen'!$R$4,"")</f>
        <v/>
      </c>
      <c r="Z447" s="17" t="str">
        <f>IF('Taarten koppelen'!R54&lt;&gt;"",'Taarten koppelen'!R54,"")</f>
        <v/>
      </c>
      <c r="AE447" s="1" t="str">
        <f t="shared" si="13"/>
        <v/>
      </c>
    </row>
    <row r="448" spans="4:31" x14ac:dyDescent="0.2">
      <c r="D448" s="100" t="str">
        <f>IF($AE448&lt;&gt;"",VLOOKUP($AE448,Afleveradressen!$A$8:$P$57,15,FALSE),"")</f>
        <v/>
      </c>
      <c r="E448" s="17"/>
      <c r="F448" s="17" t="str">
        <f>IF(AE448&lt;&gt;"",Bestelformulier!$F$44,"")</f>
        <v/>
      </c>
      <c r="G448" s="104"/>
      <c r="H448" s="100" t="str">
        <f>IF($AE448&lt;&gt;"",VLOOKUP($AE448,Afleveradressen!$A$8:$P$57,4,FALSE),"")</f>
        <v/>
      </c>
      <c r="I448" s="101" t="str">
        <f>IF($AE448&lt;&gt;"",VLOOKUP($AE448,Afleveradressen!$A$8:$P$57,5,FALSE),"")</f>
        <v/>
      </c>
      <c r="J448" s="101" t="str">
        <f>IF($AE448&lt;&gt;"",VLOOKUP($AE448,Afleveradressen!$A$8:$P$57,6,FALSE),"")</f>
        <v/>
      </c>
      <c r="K448" s="102" t="str">
        <f>IF($AE448&lt;&gt;"",VLOOKUP($AE448,Afleveradressen!$A$8:$P$57,7,FALSE),"")</f>
        <v/>
      </c>
      <c r="L448" s="72" t="str">
        <f>IF(AND('Taarten koppelen'!E55&lt;&gt;"",$Y448&lt;&gt;""),'Taarten koppelen'!E55,"")</f>
        <v/>
      </c>
      <c r="M448" s="72" t="str">
        <f>IF(AND('Taarten koppelen'!F55&lt;&gt;"",$Y448&lt;&gt;""),'Taarten koppelen'!F55,"")</f>
        <v/>
      </c>
      <c r="N448" s="72" t="str">
        <f>IF($AE448&lt;&gt;"",VLOOKUP($AE448,Afleveradressen!$A$8:$P$57,11,FALSE),"")</f>
        <v/>
      </c>
      <c r="O448" s="101" t="str">
        <f>IF($AE448&lt;&gt;"",VLOOKUP($AE448,Afleveradressen!$A$8:$P$57,12,FALSE),"")</f>
        <v/>
      </c>
      <c r="P448" s="72" t="str">
        <f>IF(AND('Taarten koppelen'!G55&lt;&gt;"",$Y448&lt;&gt;""),'Taarten koppelen'!G55,"")</f>
        <v/>
      </c>
      <c r="Q448" s="17" t="str">
        <f t="shared" si="12"/>
        <v/>
      </c>
      <c r="R448" s="102" t="str">
        <f>IF($AE448&lt;&gt;"",VLOOKUP($AE448,Afleveradressen!$A$8:$P$57,8,FALSE),"")</f>
        <v/>
      </c>
      <c r="S448" s="105" t="str">
        <f>IF($AE448&lt;&gt;"",VLOOKUP($AE448,Afleveradressen!$A$8:$P$57,14,FALSE),"")</f>
        <v/>
      </c>
      <c r="T448" s="103" t="str">
        <f>IF(S448&lt;&gt;"",VLOOKUP($S448,stamgegevens!$B$5:$E$15,3,FALSE),"")</f>
        <v/>
      </c>
      <c r="U448" s="103" t="str">
        <f>IF(T448&lt;&gt;"",VLOOKUP($S448,stamgegevens!$B$5:$E$15,4,FALSE),"")</f>
        <v/>
      </c>
      <c r="V448" s="17"/>
      <c r="W448" s="17"/>
      <c r="X448" s="17" t="str">
        <f>IF(Y448="","",VLOOKUP(Y448,stamgegevens!$C$23:$H$52,6,FALSE))</f>
        <v/>
      </c>
      <c r="Y448" s="104" t="str">
        <f>IF('Taarten koppelen'!$R55&lt;&gt;"",'Taarten koppelen'!$R$4,"")</f>
        <v/>
      </c>
      <c r="Z448" s="17" t="str">
        <f>IF('Taarten koppelen'!R55&lt;&gt;"",'Taarten koppelen'!R55,"")</f>
        <v/>
      </c>
      <c r="AE448" s="1" t="str">
        <f t="shared" si="13"/>
        <v/>
      </c>
    </row>
    <row r="449" spans="4:31" x14ac:dyDescent="0.2">
      <c r="D449" s="100" t="str">
        <f>IF($AE449&lt;&gt;"",VLOOKUP($AE449,Afleveradressen!$A$8:$P$57,15,FALSE),"")</f>
        <v/>
      </c>
      <c r="E449" s="17"/>
      <c r="F449" s="17" t="str">
        <f>IF(AE449&lt;&gt;"",Bestelformulier!$F$44,"")</f>
        <v/>
      </c>
      <c r="G449" s="104"/>
      <c r="H449" s="100" t="str">
        <f>IF($AE449&lt;&gt;"",VLOOKUP($AE449,Afleveradressen!$A$8:$P$57,4,FALSE),"")</f>
        <v/>
      </c>
      <c r="I449" s="101" t="str">
        <f>IF($AE449&lt;&gt;"",VLOOKUP($AE449,Afleveradressen!$A$8:$P$57,5,FALSE),"")</f>
        <v/>
      </c>
      <c r="J449" s="101" t="str">
        <f>IF($AE449&lt;&gt;"",VLOOKUP($AE449,Afleveradressen!$A$8:$P$57,6,FALSE),"")</f>
        <v/>
      </c>
      <c r="K449" s="102" t="str">
        <f>IF($AE449&lt;&gt;"",VLOOKUP($AE449,Afleveradressen!$A$8:$P$57,7,FALSE),"")</f>
        <v/>
      </c>
      <c r="L449" s="72" t="str">
        <f>IF(AND('Taarten koppelen'!E56&lt;&gt;"",$Y449&lt;&gt;""),'Taarten koppelen'!E56,"")</f>
        <v/>
      </c>
      <c r="M449" s="72" t="str">
        <f>IF(AND('Taarten koppelen'!F56&lt;&gt;"",$Y449&lt;&gt;""),'Taarten koppelen'!F56,"")</f>
        <v/>
      </c>
      <c r="N449" s="72" t="str">
        <f>IF($AE449&lt;&gt;"",VLOOKUP($AE449,Afleveradressen!$A$8:$P$57,11,FALSE),"")</f>
        <v/>
      </c>
      <c r="O449" s="101" t="str">
        <f>IF($AE449&lt;&gt;"",VLOOKUP($AE449,Afleveradressen!$A$8:$P$57,12,FALSE),"")</f>
        <v/>
      </c>
      <c r="P449" s="72" t="str">
        <f>IF(AND('Taarten koppelen'!G56&lt;&gt;"",$Y449&lt;&gt;""),'Taarten koppelen'!G56,"")</f>
        <v/>
      </c>
      <c r="Q449" s="17" t="str">
        <f t="shared" si="12"/>
        <v/>
      </c>
      <c r="R449" s="102" t="str">
        <f>IF($AE449&lt;&gt;"",VLOOKUP($AE449,Afleveradressen!$A$8:$P$57,8,FALSE),"")</f>
        <v/>
      </c>
      <c r="S449" s="105" t="str">
        <f>IF($AE449&lt;&gt;"",VLOOKUP($AE449,Afleveradressen!$A$8:$P$57,14,FALSE),"")</f>
        <v/>
      </c>
      <c r="T449" s="103" t="str">
        <f>IF(S449&lt;&gt;"",VLOOKUP($S449,stamgegevens!$B$5:$E$15,3,FALSE),"")</f>
        <v/>
      </c>
      <c r="U449" s="103" t="str">
        <f>IF(T449&lt;&gt;"",VLOOKUP($S449,stamgegevens!$B$5:$E$15,4,FALSE),"")</f>
        <v/>
      </c>
      <c r="V449" s="17"/>
      <c r="W449" s="17"/>
      <c r="X449" s="17" t="str">
        <f>IF(Y449="","",VLOOKUP(Y449,stamgegevens!$C$23:$H$52,6,FALSE))</f>
        <v/>
      </c>
      <c r="Y449" s="104" t="str">
        <f>IF('Taarten koppelen'!$R56&lt;&gt;"",'Taarten koppelen'!$R$4,"")</f>
        <v/>
      </c>
      <c r="Z449" s="17" t="str">
        <f>IF('Taarten koppelen'!R56&lt;&gt;"",'Taarten koppelen'!R56,"")</f>
        <v/>
      </c>
      <c r="AE449" s="1" t="str">
        <f t="shared" si="13"/>
        <v/>
      </c>
    </row>
    <row r="450" spans="4:31" x14ac:dyDescent="0.2">
      <c r="D450" s="100" t="str">
        <f>IF($AE450&lt;&gt;"",VLOOKUP($AE450,Afleveradressen!$A$8:$P$57,15,FALSE),"")</f>
        <v/>
      </c>
      <c r="E450" s="17"/>
      <c r="F450" s="17" t="str">
        <f>IF(AE450&lt;&gt;"",Bestelformulier!$F$44,"")</f>
        <v/>
      </c>
      <c r="G450" s="104"/>
      <c r="H450" s="100" t="str">
        <f>IF($AE450&lt;&gt;"",VLOOKUP($AE450,Afleveradressen!$A$8:$P$57,4,FALSE),"")</f>
        <v/>
      </c>
      <c r="I450" s="101" t="str">
        <f>IF($AE450&lt;&gt;"",VLOOKUP($AE450,Afleveradressen!$A$8:$P$57,5,FALSE),"")</f>
        <v/>
      </c>
      <c r="J450" s="101" t="str">
        <f>IF($AE450&lt;&gt;"",VLOOKUP($AE450,Afleveradressen!$A$8:$P$57,6,FALSE),"")</f>
        <v/>
      </c>
      <c r="K450" s="102" t="str">
        <f>IF($AE450&lt;&gt;"",VLOOKUP($AE450,Afleveradressen!$A$8:$P$57,7,FALSE),"")</f>
        <v/>
      </c>
      <c r="L450" s="72" t="str">
        <f>IF(AND('Taarten koppelen'!E57&lt;&gt;"",$Y450&lt;&gt;""),'Taarten koppelen'!E57,"")</f>
        <v/>
      </c>
      <c r="M450" s="72" t="str">
        <f>IF(AND('Taarten koppelen'!F57&lt;&gt;"",$Y450&lt;&gt;""),'Taarten koppelen'!F57,"")</f>
        <v/>
      </c>
      <c r="N450" s="72" t="str">
        <f>IF($AE450&lt;&gt;"",VLOOKUP($AE450,Afleveradressen!$A$8:$P$57,11,FALSE),"")</f>
        <v/>
      </c>
      <c r="O450" s="101" t="str">
        <f>IF($AE450&lt;&gt;"",VLOOKUP($AE450,Afleveradressen!$A$8:$P$57,12,FALSE),"")</f>
        <v/>
      </c>
      <c r="P450" s="72" t="str">
        <f>IF(AND('Taarten koppelen'!G57&lt;&gt;"",$Y450&lt;&gt;""),'Taarten koppelen'!G57,"")</f>
        <v/>
      </c>
      <c r="Q450" s="17" t="str">
        <f t="shared" si="12"/>
        <v/>
      </c>
      <c r="R450" s="102" t="str">
        <f>IF($AE450&lt;&gt;"",VLOOKUP($AE450,Afleveradressen!$A$8:$P$57,8,FALSE),"")</f>
        <v/>
      </c>
      <c r="S450" s="105" t="str">
        <f>IF($AE450&lt;&gt;"",VLOOKUP($AE450,Afleveradressen!$A$8:$P$57,14,FALSE),"")</f>
        <v/>
      </c>
      <c r="T450" s="103" t="str">
        <f>IF(S450&lt;&gt;"",VLOOKUP($S450,stamgegevens!$B$5:$E$15,3,FALSE),"")</f>
        <v/>
      </c>
      <c r="U450" s="103" t="str">
        <f>IF(T450&lt;&gt;"",VLOOKUP($S450,stamgegevens!$B$5:$E$15,4,FALSE),"")</f>
        <v/>
      </c>
      <c r="V450" s="17"/>
      <c r="W450" s="17"/>
      <c r="X450" s="17" t="str">
        <f>IF(Y450="","",VLOOKUP(Y450,stamgegevens!$C$23:$H$52,6,FALSE))</f>
        <v/>
      </c>
      <c r="Y450" s="104" t="str">
        <f>IF('Taarten koppelen'!$R57&lt;&gt;"",'Taarten koppelen'!$R$4,"")</f>
        <v/>
      </c>
      <c r="Z450" s="17" t="str">
        <f>IF('Taarten koppelen'!R57&lt;&gt;"",'Taarten koppelen'!R57,"")</f>
        <v/>
      </c>
      <c r="AE450" s="1" t="str">
        <f t="shared" si="13"/>
        <v/>
      </c>
    </row>
    <row r="451" spans="4:31" x14ac:dyDescent="0.2">
      <c r="D451" s="100" t="str">
        <f>IF($AE451&lt;&gt;"",VLOOKUP($AE451,Afleveradressen!$A$8:$P$57,15,FALSE),"")</f>
        <v/>
      </c>
      <c r="E451" s="17"/>
      <c r="F451" s="17" t="str">
        <f>IF(AE451&lt;&gt;"",Bestelformulier!$F$44,"")</f>
        <v/>
      </c>
      <c r="G451" s="104"/>
      <c r="H451" s="100" t="str">
        <f>IF($AE451&lt;&gt;"",VLOOKUP($AE451,Afleveradressen!$A$8:$P$57,4,FALSE),"")</f>
        <v/>
      </c>
      <c r="I451" s="101" t="str">
        <f>IF($AE451&lt;&gt;"",VLOOKUP($AE451,Afleveradressen!$A$8:$P$57,5,FALSE),"")</f>
        <v/>
      </c>
      <c r="J451" s="101" t="str">
        <f>IF($AE451&lt;&gt;"",VLOOKUP($AE451,Afleveradressen!$A$8:$P$57,6,FALSE),"")</f>
        <v/>
      </c>
      <c r="K451" s="102" t="str">
        <f>IF($AE451&lt;&gt;"",VLOOKUP($AE451,Afleveradressen!$A$8:$P$57,7,FALSE),"")</f>
        <v/>
      </c>
      <c r="L451" s="72" t="str">
        <f>IF(AND('Taarten koppelen'!E58&lt;&gt;"",$Y451&lt;&gt;""),'Taarten koppelen'!E58,"")</f>
        <v/>
      </c>
      <c r="M451" s="72" t="str">
        <f>IF(AND('Taarten koppelen'!F58&lt;&gt;"",$Y451&lt;&gt;""),'Taarten koppelen'!F58,"")</f>
        <v/>
      </c>
      <c r="N451" s="72" t="str">
        <f>IF($AE451&lt;&gt;"",VLOOKUP($AE451,Afleveradressen!$A$8:$P$57,11,FALSE),"")</f>
        <v/>
      </c>
      <c r="O451" s="101" t="str">
        <f>IF($AE451&lt;&gt;"",VLOOKUP($AE451,Afleveradressen!$A$8:$P$57,12,FALSE),"")</f>
        <v/>
      </c>
      <c r="P451" s="72" t="str">
        <f>IF(AND('Taarten koppelen'!G58&lt;&gt;"",$Y451&lt;&gt;""),'Taarten koppelen'!G58,"")</f>
        <v/>
      </c>
      <c r="Q451" s="17" t="str">
        <f t="shared" si="12"/>
        <v/>
      </c>
      <c r="R451" s="102" t="str">
        <f>IF($AE451&lt;&gt;"",VLOOKUP($AE451,Afleveradressen!$A$8:$P$57,8,FALSE),"")</f>
        <v/>
      </c>
      <c r="S451" s="105" t="str">
        <f>IF($AE451&lt;&gt;"",VLOOKUP($AE451,Afleveradressen!$A$8:$P$57,14,FALSE),"")</f>
        <v/>
      </c>
      <c r="T451" s="103" t="str">
        <f>IF(S451&lt;&gt;"",VLOOKUP($S451,stamgegevens!$B$5:$E$15,3,FALSE),"")</f>
        <v/>
      </c>
      <c r="U451" s="103" t="str">
        <f>IF(T451&lt;&gt;"",VLOOKUP($S451,stamgegevens!$B$5:$E$15,4,FALSE),"")</f>
        <v/>
      </c>
      <c r="V451" s="17"/>
      <c r="W451" s="17"/>
      <c r="X451" s="17" t="str">
        <f>IF(Y451="","",VLOOKUP(Y451,stamgegevens!$C$23:$H$52,6,FALSE))</f>
        <v/>
      </c>
      <c r="Y451" s="104" t="str">
        <f>IF('Taarten koppelen'!$R58&lt;&gt;"",'Taarten koppelen'!$R$4,"")</f>
        <v/>
      </c>
      <c r="Z451" s="17" t="str">
        <f>IF('Taarten koppelen'!R58&lt;&gt;"",'Taarten koppelen'!R58,"")</f>
        <v/>
      </c>
      <c r="AE451" s="1" t="str">
        <f t="shared" si="13"/>
        <v/>
      </c>
    </row>
    <row r="452" spans="4:31" x14ac:dyDescent="0.2">
      <c r="D452" s="100" t="str">
        <f>IF($AE452&lt;&gt;"",VLOOKUP($AE452,Afleveradressen!$A$8:$P$57,15,FALSE),"")</f>
        <v/>
      </c>
      <c r="E452" s="17"/>
      <c r="F452" s="17" t="str">
        <f>IF(AE452&lt;&gt;"",Bestelformulier!$F$44,"")</f>
        <v/>
      </c>
      <c r="G452" s="104"/>
      <c r="H452" s="100" t="str">
        <f>IF($AE452&lt;&gt;"",VLOOKUP($AE452,Afleveradressen!$A$8:$P$57,4,FALSE),"")</f>
        <v/>
      </c>
      <c r="I452" s="101" t="str">
        <f>IF($AE452&lt;&gt;"",VLOOKUP($AE452,Afleveradressen!$A$8:$P$57,5,FALSE),"")</f>
        <v/>
      </c>
      <c r="J452" s="101" t="str">
        <f>IF($AE452&lt;&gt;"",VLOOKUP($AE452,Afleveradressen!$A$8:$P$57,6,FALSE),"")</f>
        <v/>
      </c>
      <c r="K452" s="102" t="str">
        <f>IF($AE452&lt;&gt;"",VLOOKUP($AE452,Afleveradressen!$A$8:$P$57,7,FALSE),"")</f>
        <v/>
      </c>
      <c r="L452" s="72" t="str">
        <f>IF(AND('Taarten koppelen'!E59&lt;&gt;"",$Y452&lt;&gt;""),'Taarten koppelen'!E59,"")</f>
        <v/>
      </c>
      <c r="M452" s="72" t="str">
        <f>IF(AND('Taarten koppelen'!F59&lt;&gt;"",$Y452&lt;&gt;""),'Taarten koppelen'!F59,"")</f>
        <v/>
      </c>
      <c r="N452" s="72" t="str">
        <f>IF($AE452&lt;&gt;"",VLOOKUP($AE452,Afleveradressen!$A$8:$P$57,11,FALSE),"")</f>
        <v/>
      </c>
      <c r="O452" s="101" t="str">
        <f>IF($AE452&lt;&gt;"",VLOOKUP($AE452,Afleveradressen!$A$8:$P$57,12,FALSE),"")</f>
        <v/>
      </c>
      <c r="P452" s="72" t="str">
        <f>IF(AND('Taarten koppelen'!G59&lt;&gt;"",$Y452&lt;&gt;""),'Taarten koppelen'!G59,"")</f>
        <v/>
      </c>
      <c r="Q452" s="17" t="str">
        <f t="shared" si="12"/>
        <v/>
      </c>
      <c r="R452" s="102" t="str">
        <f>IF($AE452&lt;&gt;"",VLOOKUP($AE452,Afleveradressen!$A$8:$P$57,8,FALSE),"")</f>
        <v/>
      </c>
      <c r="S452" s="105" t="str">
        <f>IF($AE452&lt;&gt;"",VLOOKUP($AE452,Afleveradressen!$A$8:$P$57,14,FALSE),"")</f>
        <v/>
      </c>
      <c r="T452" s="103" t="str">
        <f>IF(S452&lt;&gt;"",VLOOKUP($S452,stamgegevens!$B$5:$E$15,3,FALSE),"")</f>
        <v/>
      </c>
      <c r="U452" s="103" t="str">
        <f>IF(T452&lt;&gt;"",VLOOKUP($S452,stamgegevens!$B$5:$E$15,4,FALSE),"")</f>
        <v/>
      </c>
      <c r="V452" s="17"/>
      <c r="W452" s="17"/>
      <c r="X452" s="17" t="str">
        <f>IF(Y452="","",VLOOKUP(Y452,stamgegevens!$C$23:$H$52,6,FALSE))</f>
        <v/>
      </c>
      <c r="Y452" s="104" t="str">
        <f>IF('Taarten koppelen'!$R59&lt;&gt;"",'Taarten koppelen'!$R$4,"")</f>
        <v/>
      </c>
      <c r="Z452" s="17" t="str">
        <f>IF('Taarten koppelen'!R59&lt;&gt;"",'Taarten koppelen'!R59,"")</f>
        <v/>
      </c>
      <c r="AE452" s="1" t="str">
        <f t="shared" si="13"/>
        <v/>
      </c>
    </row>
    <row r="453" spans="4:31" x14ac:dyDescent="0.2">
      <c r="D453" s="100" t="str">
        <f>IF($AE453&lt;&gt;"",VLOOKUP($AE453,Afleveradressen!$A$8:$P$57,15,FALSE),"")</f>
        <v/>
      </c>
      <c r="E453" s="17"/>
      <c r="F453" s="17" t="str">
        <f>IF(AE453&lt;&gt;"",Bestelformulier!$F$44,"")</f>
        <v/>
      </c>
      <c r="G453" s="104"/>
      <c r="H453" s="100" t="str">
        <f>IF($AE453&lt;&gt;"",VLOOKUP($AE453,Afleveradressen!$A$8:$P$57,4,FALSE),"")</f>
        <v/>
      </c>
      <c r="I453" s="101" t="str">
        <f>IF($AE453&lt;&gt;"",VLOOKUP($AE453,Afleveradressen!$A$8:$P$57,5,FALSE),"")</f>
        <v/>
      </c>
      <c r="J453" s="101" t="str">
        <f>IF($AE453&lt;&gt;"",VLOOKUP($AE453,Afleveradressen!$A$8:$P$57,6,FALSE),"")</f>
        <v/>
      </c>
      <c r="K453" s="102" t="str">
        <f>IF($AE453&lt;&gt;"",VLOOKUP($AE453,Afleveradressen!$A$8:$P$57,7,FALSE),"")</f>
        <v/>
      </c>
      <c r="L453" s="72" t="str">
        <f>IF(AND('Taarten koppelen'!E60&lt;&gt;"",$Y453&lt;&gt;""),'Taarten koppelen'!E60,"")</f>
        <v/>
      </c>
      <c r="M453" s="72" t="str">
        <f>IF(AND('Taarten koppelen'!F60&lt;&gt;"",$Y453&lt;&gt;""),'Taarten koppelen'!F60,"")</f>
        <v/>
      </c>
      <c r="N453" s="72" t="str">
        <f>IF($AE453&lt;&gt;"",VLOOKUP($AE453,Afleveradressen!$A$8:$P$57,11,FALSE),"")</f>
        <v/>
      </c>
      <c r="O453" s="101" t="str">
        <f>IF($AE453&lt;&gt;"",VLOOKUP($AE453,Afleveradressen!$A$8:$P$57,12,FALSE),"")</f>
        <v/>
      </c>
      <c r="P453" s="72" t="str">
        <f>IF(AND('Taarten koppelen'!G60&lt;&gt;"",$Y453&lt;&gt;""),'Taarten koppelen'!G60,"")</f>
        <v/>
      </c>
      <c r="Q453" s="17" t="str">
        <f t="shared" si="12"/>
        <v/>
      </c>
      <c r="R453" s="102" t="str">
        <f>IF($AE453&lt;&gt;"",VLOOKUP($AE453,Afleveradressen!$A$8:$P$57,8,FALSE),"")</f>
        <v/>
      </c>
      <c r="S453" s="105" t="str">
        <f>IF($AE453&lt;&gt;"",VLOOKUP($AE453,Afleveradressen!$A$8:$P$57,14,FALSE),"")</f>
        <v/>
      </c>
      <c r="T453" s="103" t="str">
        <f>IF(S453&lt;&gt;"",VLOOKUP($S453,stamgegevens!$B$5:$E$15,3,FALSE),"")</f>
        <v/>
      </c>
      <c r="U453" s="103" t="str">
        <f>IF(T453&lt;&gt;"",VLOOKUP($S453,stamgegevens!$B$5:$E$15,4,FALSE),"")</f>
        <v/>
      </c>
      <c r="V453" s="17"/>
      <c r="W453" s="17"/>
      <c r="X453" s="17" t="str">
        <f>IF(Y453="","",VLOOKUP(Y453,stamgegevens!$C$23:$H$52,6,FALSE))</f>
        <v/>
      </c>
      <c r="Y453" s="104" t="str">
        <f>IF('Taarten koppelen'!$R60&lt;&gt;"",'Taarten koppelen'!$R$4,"")</f>
        <v/>
      </c>
      <c r="Z453" s="17" t="str">
        <f>IF('Taarten koppelen'!R60&lt;&gt;"",'Taarten koppelen'!R60,"")</f>
        <v/>
      </c>
      <c r="AE453" s="1" t="str">
        <f t="shared" si="13"/>
        <v/>
      </c>
    </row>
    <row r="454" spans="4:31" x14ac:dyDescent="0.2">
      <c r="D454" s="100" t="str">
        <f>IF($AE454&lt;&gt;"",VLOOKUP($AE454,Afleveradressen!$A$8:$P$57,15,FALSE),"")</f>
        <v/>
      </c>
      <c r="E454" s="17"/>
      <c r="F454" s="17" t="str">
        <f>IF(AE454&lt;&gt;"",Bestelformulier!$F$44,"")</f>
        <v/>
      </c>
      <c r="G454" s="104"/>
      <c r="H454" s="100" t="str">
        <f>IF($AE454&lt;&gt;"",VLOOKUP($AE454,Afleveradressen!$A$8:$P$57,4,FALSE),"")</f>
        <v/>
      </c>
      <c r="I454" s="101" t="str">
        <f>IF($AE454&lt;&gt;"",VLOOKUP($AE454,Afleveradressen!$A$8:$P$57,5,FALSE),"")</f>
        <v/>
      </c>
      <c r="J454" s="101" t="str">
        <f>IF($AE454&lt;&gt;"",VLOOKUP($AE454,Afleveradressen!$A$8:$P$57,6,FALSE),"")</f>
        <v/>
      </c>
      <c r="K454" s="102" t="str">
        <f>IF($AE454&lt;&gt;"",VLOOKUP($AE454,Afleveradressen!$A$8:$P$57,7,FALSE),"")</f>
        <v/>
      </c>
      <c r="L454" s="72" t="str">
        <f>IF(AND('Taarten koppelen'!E61&lt;&gt;"",$Y454&lt;&gt;""),'Taarten koppelen'!E61,"")</f>
        <v/>
      </c>
      <c r="M454" s="72" t="str">
        <f>IF(AND('Taarten koppelen'!F61&lt;&gt;"",$Y454&lt;&gt;""),'Taarten koppelen'!F61,"")</f>
        <v/>
      </c>
      <c r="N454" s="72" t="str">
        <f>IF($AE454&lt;&gt;"",VLOOKUP($AE454,Afleveradressen!$A$8:$P$57,11,FALSE),"")</f>
        <v/>
      </c>
      <c r="O454" s="101" t="str">
        <f>IF($AE454&lt;&gt;"",VLOOKUP($AE454,Afleveradressen!$A$8:$P$57,12,FALSE),"")</f>
        <v/>
      </c>
      <c r="P454" s="72" t="str">
        <f>IF(AND('Taarten koppelen'!G61&lt;&gt;"",$Y454&lt;&gt;""),'Taarten koppelen'!G61,"")</f>
        <v/>
      </c>
      <c r="Q454" s="17" t="str">
        <f t="shared" si="12"/>
        <v/>
      </c>
      <c r="R454" s="102" t="str">
        <f>IF($AE454&lt;&gt;"",VLOOKUP($AE454,Afleveradressen!$A$8:$P$57,8,FALSE),"")</f>
        <v/>
      </c>
      <c r="S454" s="105" t="str">
        <f>IF($AE454&lt;&gt;"",VLOOKUP($AE454,Afleveradressen!$A$8:$P$57,14,FALSE),"")</f>
        <v/>
      </c>
      <c r="T454" s="103" t="str">
        <f>IF(S454&lt;&gt;"",VLOOKUP($S454,stamgegevens!$B$5:$E$15,3,FALSE),"")</f>
        <v/>
      </c>
      <c r="U454" s="103" t="str">
        <f>IF(T454&lt;&gt;"",VLOOKUP($S454,stamgegevens!$B$5:$E$15,4,FALSE),"")</f>
        <v/>
      </c>
      <c r="V454" s="17"/>
      <c r="W454" s="17"/>
      <c r="X454" s="17" t="str">
        <f>IF(Y454="","",VLOOKUP(Y454,stamgegevens!$C$23:$H$52,6,FALSE))</f>
        <v/>
      </c>
      <c r="Y454" s="104" t="str">
        <f>IF('Taarten koppelen'!$R61&lt;&gt;"",'Taarten koppelen'!$R$4,"")</f>
        <v/>
      </c>
      <c r="Z454" s="17" t="str">
        <f>IF('Taarten koppelen'!R61&lt;&gt;"",'Taarten koppelen'!R61,"")</f>
        <v/>
      </c>
      <c r="AE454" s="1" t="str">
        <f t="shared" si="13"/>
        <v/>
      </c>
    </row>
    <row r="455" spans="4:31" x14ac:dyDescent="0.2">
      <c r="D455" s="100" t="str">
        <f>IF($AE455&lt;&gt;"",VLOOKUP($AE455,Afleveradressen!$A$8:$P$57,15,FALSE),"")</f>
        <v/>
      </c>
      <c r="E455" s="17"/>
      <c r="F455" s="17" t="str">
        <f>IF(AE455&lt;&gt;"",Bestelformulier!$F$44,"")</f>
        <v/>
      </c>
      <c r="G455" s="104"/>
      <c r="H455" s="100" t="str">
        <f>IF($AE455&lt;&gt;"",VLOOKUP($AE455,Afleveradressen!$A$8:$P$57,4,FALSE),"")</f>
        <v/>
      </c>
      <c r="I455" s="101" t="str">
        <f>IF($AE455&lt;&gt;"",VLOOKUP($AE455,Afleveradressen!$A$8:$P$57,5,FALSE),"")</f>
        <v/>
      </c>
      <c r="J455" s="101" t="str">
        <f>IF($AE455&lt;&gt;"",VLOOKUP($AE455,Afleveradressen!$A$8:$P$57,6,FALSE),"")</f>
        <v/>
      </c>
      <c r="K455" s="102" t="str">
        <f>IF($AE455&lt;&gt;"",VLOOKUP($AE455,Afleveradressen!$A$8:$P$57,7,FALSE),"")</f>
        <v/>
      </c>
      <c r="L455" s="72" t="str">
        <f>IF(AND('Taarten koppelen'!E62&lt;&gt;"",$Y455&lt;&gt;""),'Taarten koppelen'!E62,"")</f>
        <v/>
      </c>
      <c r="M455" s="72" t="str">
        <f>IF(AND('Taarten koppelen'!F62&lt;&gt;"",$Y455&lt;&gt;""),'Taarten koppelen'!F62,"")</f>
        <v/>
      </c>
      <c r="N455" s="72" t="str">
        <f>IF($AE455&lt;&gt;"",VLOOKUP($AE455,Afleveradressen!$A$8:$P$57,11,FALSE),"")</f>
        <v/>
      </c>
      <c r="O455" s="101" t="str">
        <f>IF($AE455&lt;&gt;"",VLOOKUP($AE455,Afleveradressen!$A$8:$P$57,12,FALSE),"")</f>
        <v/>
      </c>
      <c r="P455" s="72" t="str">
        <f>IF(AND('Taarten koppelen'!G62&lt;&gt;"",$Y455&lt;&gt;""),'Taarten koppelen'!G62,"")</f>
        <v/>
      </c>
      <c r="Q455" s="17" t="str">
        <f t="shared" ref="Q455:Q518" si="14">IF(P455&lt;&gt;"","NL","")</f>
        <v/>
      </c>
      <c r="R455" s="102" t="str">
        <f>IF($AE455&lt;&gt;"",VLOOKUP($AE455,Afleveradressen!$A$8:$P$57,8,FALSE),"")</f>
        <v/>
      </c>
      <c r="S455" s="105" t="str">
        <f>IF($AE455&lt;&gt;"",VLOOKUP($AE455,Afleveradressen!$A$8:$P$57,14,FALSE),"")</f>
        <v/>
      </c>
      <c r="T455" s="103" t="str">
        <f>IF(S455&lt;&gt;"",VLOOKUP($S455,stamgegevens!$B$5:$E$15,3,FALSE),"")</f>
        <v/>
      </c>
      <c r="U455" s="103" t="str">
        <f>IF(T455&lt;&gt;"",VLOOKUP($S455,stamgegevens!$B$5:$E$15,4,FALSE),"")</f>
        <v/>
      </c>
      <c r="V455" s="17"/>
      <c r="W455" s="17"/>
      <c r="X455" s="17" t="str">
        <f>IF(Y455="","",VLOOKUP(Y455,stamgegevens!$C$23:$H$52,6,FALSE))</f>
        <v/>
      </c>
      <c r="Y455" s="104" t="str">
        <f>IF('Taarten koppelen'!$R62&lt;&gt;"",'Taarten koppelen'!$R$4,"")</f>
        <v/>
      </c>
      <c r="Z455" s="17" t="str">
        <f>IF('Taarten koppelen'!R62&lt;&gt;"",'Taarten koppelen'!R62,"")</f>
        <v/>
      </c>
      <c r="AE455" s="1" t="str">
        <f t="shared" si="13"/>
        <v/>
      </c>
    </row>
    <row r="456" spans="4:31" x14ac:dyDescent="0.2">
      <c r="D456" s="100" t="str">
        <f>IF($AE456&lt;&gt;"",VLOOKUP($AE456,Afleveradressen!$A$8:$P$57,15,FALSE),"")</f>
        <v/>
      </c>
      <c r="E456" s="17"/>
      <c r="F456" s="17" t="str">
        <f>IF(AE456&lt;&gt;"",Bestelformulier!$F$44,"")</f>
        <v/>
      </c>
      <c r="G456" s="104"/>
      <c r="H456" s="100" t="str">
        <f>IF($AE456&lt;&gt;"",VLOOKUP($AE456,Afleveradressen!$A$8:$P$57,4,FALSE),"")</f>
        <v/>
      </c>
      <c r="I456" s="101" t="str">
        <f>IF($AE456&lt;&gt;"",VLOOKUP($AE456,Afleveradressen!$A$8:$P$57,5,FALSE),"")</f>
        <v/>
      </c>
      <c r="J456" s="101" t="str">
        <f>IF($AE456&lt;&gt;"",VLOOKUP($AE456,Afleveradressen!$A$8:$P$57,6,FALSE),"")</f>
        <v/>
      </c>
      <c r="K456" s="102" t="str">
        <f>IF($AE456&lt;&gt;"",VLOOKUP($AE456,Afleveradressen!$A$8:$P$57,7,FALSE),"")</f>
        <v/>
      </c>
      <c r="L456" s="72" t="str">
        <f>IF(AND('Taarten koppelen'!E63&lt;&gt;"",$Y456&lt;&gt;""),'Taarten koppelen'!E63,"")</f>
        <v/>
      </c>
      <c r="M456" s="72" t="str">
        <f>IF(AND('Taarten koppelen'!F63&lt;&gt;"",$Y456&lt;&gt;""),'Taarten koppelen'!F63,"")</f>
        <v/>
      </c>
      <c r="N456" s="72" t="str">
        <f>IF($AE456&lt;&gt;"",VLOOKUP($AE456,Afleveradressen!$A$8:$P$57,11,FALSE),"")</f>
        <v/>
      </c>
      <c r="O456" s="101" t="str">
        <f>IF($AE456&lt;&gt;"",VLOOKUP($AE456,Afleveradressen!$A$8:$P$57,12,FALSE),"")</f>
        <v/>
      </c>
      <c r="P456" s="72" t="str">
        <f>IF(AND('Taarten koppelen'!G63&lt;&gt;"",$Y456&lt;&gt;""),'Taarten koppelen'!G63,"")</f>
        <v/>
      </c>
      <c r="Q456" s="17" t="str">
        <f t="shared" si="14"/>
        <v/>
      </c>
      <c r="R456" s="102" t="str">
        <f>IF($AE456&lt;&gt;"",VLOOKUP($AE456,Afleveradressen!$A$8:$P$57,8,FALSE),"")</f>
        <v/>
      </c>
      <c r="S456" s="105" t="str">
        <f>IF($AE456&lt;&gt;"",VLOOKUP($AE456,Afleveradressen!$A$8:$P$57,14,FALSE),"")</f>
        <v/>
      </c>
      <c r="T456" s="103" t="str">
        <f>IF(S456&lt;&gt;"",VLOOKUP($S456,stamgegevens!$B$5:$E$15,3,FALSE),"")</f>
        <v/>
      </c>
      <c r="U456" s="103" t="str">
        <f>IF(T456&lt;&gt;"",VLOOKUP($S456,stamgegevens!$B$5:$E$15,4,FALSE),"")</f>
        <v/>
      </c>
      <c r="V456" s="17"/>
      <c r="W456" s="17"/>
      <c r="X456" s="17" t="str">
        <f>IF(Y456="","",VLOOKUP(Y456,stamgegevens!$C$23:$H$52,6,FALSE))</f>
        <v/>
      </c>
      <c r="Y456" s="104" t="str">
        <f>IF('Taarten koppelen'!$R63&lt;&gt;"",'Taarten koppelen'!$R$4,"")</f>
        <v/>
      </c>
      <c r="Z456" s="17" t="str">
        <f>IF('Taarten koppelen'!R63&lt;&gt;"",'Taarten koppelen'!R63,"")</f>
        <v/>
      </c>
      <c r="AE456" s="1" t="str">
        <f t="shared" ref="AE456:AE519" si="15">CONCATENATE(L456,M456,P456)</f>
        <v/>
      </c>
    </row>
    <row r="457" spans="4:31" x14ac:dyDescent="0.2">
      <c r="D457" s="100" t="str">
        <f>IF($AE457&lt;&gt;"",VLOOKUP($AE457,Afleveradressen!$A$8:$P$57,15,FALSE),"")</f>
        <v/>
      </c>
      <c r="E457" s="17"/>
      <c r="F457" s="17" t="str">
        <f>IF(AE457&lt;&gt;"",Bestelformulier!$F$44,"")</f>
        <v/>
      </c>
      <c r="G457" s="104"/>
      <c r="H457" s="100" t="str">
        <f>IF($AE457&lt;&gt;"",VLOOKUP($AE457,Afleveradressen!$A$8:$P$57,4,FALSE),"")</f>
        <v/>
      </c>
      <c r="I457" s="101" t="str">
        <f>IF($AE457&lt;&gt;"",VLOOKUP($AE457,Afleveradressen!$A$8:$P$57,5,FALSE),"")</f>
        <v/>
      </c>
      <c r="J457" s="101" t="str">
        <f>IF($AE457&lt;&gt;"",VLOOKUP($AE457,Afleveradressen!$A$8:$P$57,6,FALSE),"")</f>
        <v/>
      </c>
      <c r="K457" s="102" t="str">
        <f>IF($AE457&lt;&gt;"",VLOOKUP($AE457,Afleveradressen!$A$8:$P$57,7,FALSE),"")</f>
        <v/>
      </c>
      <c r="L457" s="72" t="str">
        <f>IF(AND('Taarten koppelen'!E14&lt;&gt;"",$Y457&lt;&gt;""),'Taarten koppelen'!E14,"")</f>
        <v/>
      </c>
      <c r="M457" s="72" t="str">
        <f>IF(AND('Taarten koppelen'!F14&lt;&gt;"",$Y457&lt;&gt;""),'Taarten koppelen'!F14,"")</f>
        <v/>
      </c>
      <c r="N457" s="72" t="str">
        <f>IF($AE457&lt;&gt;"",VLOOKUP($AE457,Afleveradressen!$A$8:$P$57,11,FALSE),"")</f>
        <v/>
      </c>
      <c r="O457" s="101" t="str">
        <f>IF($AE457&lt;&gt;"",VLOOKUP($AE457,Afleveradressen!$A$8:$P$57,12,FALSE),"")</f>
        <v/>
      </c>
      <c r="P457" s="72" t="str">
        <f>IF(AND('Taarten koppelen'!G14&lt;&gt;"",$Y457&lt;&gt;""),'Taarten koppelen'!G14,"")</f>
        <v/>
      </c>
      <c r="Q457" s="17" t="str">
        <f t="shared" si="14"/>
        <v/>
      </c>
      <c r="R457" s="102" t="str">
        <f>IF($AE457&lt;&gt;"",VLOOKUP($AE457,Afleveradressen!$A$8:$P$57,8,FALSE),"")</f>
        <v/>
      </c>
      <c r="S457" s="105" t="str">
        <f>IF($AE457&lt;&gt;"",VLOOKUP($AE457,Afleveradressen!$A$8:$P$57,14,FALSE),"")</f>
        <v/>
      </c>
      <c r="T457" s="103" t="str">
        <f>IF(S457&lt;&gt;"",VLOOKUP($S457,stamgegevens!$B$5:$E$15,3,FALSE),"")</f>
        <v/>
      </c>
      <c r="U457" s="103" t="str">
        <f>IF(T457&lt;&gt;"",VLOOKUP($S457,stamgegevens!$B$5:$E$15,4,FALSE),"")</f>
        <v/>
      </c>
      <c r="V457" s="17"/>
      <c r="W457" s="17"/>
      <c r="X457" s="17" t="str">
        <f>IF(Y457="","",VLOOKUP(Y457,stamgegevens!$C$23:$H$52,6,FALSE))</f>
        <v/>
      </c>
      <c r="Y457" s="104" t="str">
        <f>IF('Taarten koppelen'!$S14&lt;&gt;0,'Taarten koppelen'!$S$4,"")</f>
        <v/>
      </c>
      <c r="Z457" s="17" t="str">
        <f>IF('Taarten koppelen'!S14&lt;&gt;0,'Taarten koppelen'!S14,"")</f>
        <v/>
      </c>
      <c r="AE457" s="1" t="str">
        <f t="shared" si="15"/>
        <v/>
      </c>
    </row>
    <row r="458" spans="4:31" x14ac:dyDescent="0.2">
      <c r="D458" s="100" t="str">
        <f>IF($AE458&lt;&gt;"",VLOOKUP($AE458,Afleveradressen!$A$8:$P$57,15,FALSE),"")</f>
        <v/>
      </c>
      <c r="E458" s="17"/>
      <c r="F458" s="17" t="str">
        <f>IF(AE458&lt;&gt;"",Bestelformulier!$F$44,"")</f>
        <v/>
      </c>
      <c r="G458" s="104"/>
      <c r="H458" s="100" t="str">
        <f>IF($AE458&lt;&gt;"",VLOOKUP($AE458,Afleveradressen!$A$8:$P$57,4,FALSE),"")</f>
        <v/>
      </c>
      <c r="I458" s="101" t="str">
        <f>IF($AE458&lt;&gt;"",VLOOKUP($AE458,Afleveradressen!$A$8:$P$57,5,FALSE),"")</f>
        <v/>
      </c>
      <c r="J458" s="101" t="str">
        <f>IF($AE458&lt;&gt;"",VLOOKUP($AE458,Afleveradressen!$A$8:$P$57,6,FALSE),"")</f>
        <v/>
      </c>
      <c r="K458" s="102" t="str">
        <f>IF($AE458&lt;&gt;"",VLOOKUP($AE458,Afleveradressen!$A$8:$P$57,7,FALSE),"")</f>
        <v/>
      </c>
      <c r="L458" s="72" t="str">
        <f>IF(AND('Taarten koppelen'!E15&lt;&gt;"",$Y458&lt;&gt;""),'Taarten koppelen'!E15,"")</f>
        <v/>
      </c>
      <c r="M458" s="72" t="str">
        <f>IF(AND('Taarten koppelen'!F15&lt;&gt;"",$Y458&lt;&gt;""),'Taarten koppelen'!F15,"")</f>
        <v/>
      </c>
      <c r="N458" s="72" t="str">
        <f>IF($AE458&lt;&gt;"",VLOOKUP($AE458,Afleveradressen!$A$8:$P$57,11,FALSE),"")</f>
        <v/>
      </c>
      <c r="O458" s="101" t="str">
        <f>IF($AE458&lt;&gt;"",VLOOKUP($AE458,Afleveradressen!$A$8:$P$57,12,FALSE),"")</f>
        <v/>
      </c>
      <c r="P458" s="72" t="str">
        <f>IF(AND('Taarten koppelen'!G15&lt;&gt;"",$Y458&lt;&gt;""),'Taarten koppelen'!G15,"")</f>
        <v/>
      </c>
      <c r="Q458" s="17" t="str">
        <f t="shared" si="14"/>
        <v/>
      </c>
      <c r="R458" s="102" t="str">
        <f>IF($AE458&lt;&gt;"",VLOOKUP($AE458,Afleveradressen!$A$8:$P$57,8,FALSE),"")</f>
        <v/>
      </c>
      <c r="S458" s="105" t="str">
        <f>IF($AE458&lt;&gt;"",VLOOKUP($AE458,Afleveradressen!$A$8:$P$57,14,FALSE),"")</f>
        <v/>
      </c>
      <c r="T458" s="103" t="str">
        <f>IF(S458&lt;&gt;"",VLOOKUP($S458,stamgegevens!$B$5:$E$15,3,FALSE),"")</f>
        <v/>
      </c>
      <c r="U458" s="103" t="str">
        <f>IF(T458&lt;&gt;"",VLOOKUP($S458,stamgegevens!$B$5:$E$15,4,FALSE),"")</f>
        <v/>
      </c>
      <c r="V458" s="17"/>
      <c r="W458" s="17"/>
      <c r="X458" s="17" t="str">
        <f>IF(Y458="","",VLOOKUP(Y458,stamgegevens!$C$23:$H$52,6,FALSE))</f>
        <v/>
      </c>
      <c r="Y458" s="104" t="str">
        <f>IF('Taarten koppelen'!$S15&lt;&gt;"",'Taarten koppelen'!$S$4,"")</f>
        <v/>
      </c>
      <c r="Z458" s="17" t="str">
        <f>IF('Taarten koppelen'!S15&lt;&gt;"",'Taarten koppelen'!S15,"")</f>
        <v/>
      </c>
      <c r="AE458" s="1" t="str">
        <f t="shared" si="15"/>
        <v/>
      </c>
    </row>
    <row r="459" spans="4:31" x14ac:dyDescent="0.2">
      <c r="D459" s="100" t="str">
        <f>IF($AE459&lt;&gt;"",VLOOKUP($AE459,Afleveradressen!$A$8:$P$57,15,FALSE),"")</f>
        <v/>
      </c>
      <c r="E459" s="17"/>
      <c r="F459" s="17" t="str">
        <f>IF(AE459&lt;&gt;"",Bestelformulier!$F$44,"")</f>
        <v/>
      </c>
      <c r="G459" s="104"/>
      <c r="H459" s="100" t="str">
        <f>IF($AE459&lt;&gt;"",VLOOKUP($AE459,Afleveradressen!$A$8:$P$57,4,FALSE),"")</f>
        <v/>
      </c>
      <c r="I459" s="101" t="str">
        <f>IF($AE459&lt;&gt;"",VLOOKUP($AE459,Afleveradressen!$A$8:$P$57,5,FALSE),"")</f>
        <v/>
      </c>
      <c r="J459" s="101" t="str">
        <f>IF($AE459&lt;&gt;"",VLOOKUP($AE459,Afleveradressen!$A$8:$P$57,6,FALSE),"")</f>
        <v/>
      </c>
      <c r="K459" s="102" t="str">
        <f>IF($AE459&lt;&gt;"",VLOOKUP($AE459,Afleveradressen!$A$8:$P$57,7,FALSE),"")</f>
        <v/>
      </c>
      <c r="L459" s="72" t="str">
        <f>IF(AND('Taarten koppelen'!E16&lt;&gt;"",$Y459&lt;&gt;""),'Taarten koppelen'!E16,"")</f>
        <v/>
      </c>
      <c r="M459" s="72" t="str">
        <f>IF(AND('Taarten koppelen'!F16&lt;&gt;"",$Y459&lt;&gt;""),'Taarten koppelen'!F16,"")</f>
        <v/>
      </c>
      <c r="N459" s="72" t="str">
        <f>IF($AE459&lt;&gt;"",VLOOKUP($AE459,Afleveradressen!$A$8:$P$57,11,FALSE),"")</f>
        <v/>
      </c>
      <c r="O459" s="101" t="str">
        <f>IF($AE459&lt;&gt;"",VLOOKUP($AE459,Afleveradressen!$A$8:$P$57,12,FALSE),"")</f>
        <v/>
      </c>
      <c r="P459" s="72" t="str">
        <f>IF(AND('Taarten koppelen'!G16&lt;&gt;"",$Y459&lt;&gt;""),'Taarten koppelen'!G16,"")</f>
        <v/>
      </c>
      <c r="Q459" s="17" t="str">
        <f t="shared" si="14"/>
        <v/>
      </c>
      <c r="R459" s="102" t="str">
        <f>IF($AE459&lt;&gt;"",VLOOKUP($AE459,Afleveradressen!$A$8:$P$57,8,FALSE),"")</f>
        <v/>
      </c>
      <c r="S459" s="105" t="str">
        <f>IF($AE459&lt;&gt;"",VLOOKUP($AE459,Afleveradressen!$A$8:$P$57,14,FALSE),"")</f>
        <v/>
      </c>
      <c r="T459" s="103" t="str">
        <f>IF(S459&lt;&gt;"",VLOOKUP($S459,stamgegevens!$B$5:$E$15,3,FALSE),"")</f>
        <v/>
      </c>
      <c r="U459" s="103" t="str">
        <f>IF(T459&lt;&gt;"",VLOOKUP($S459,stamgegevens!$B$5:$E$15,4,FALSE),"")</f>
        <v/>
      </c>
      <c r="V459" s="17"/>
      <c r="W459" s="17"/>
      <c r="X459" s="17" t="str">
        <f>IF(Y459="","",VLOOKUP(Y459,stamgegevens!$C$23:$H$52,6,FALSE))</f>
        <v/>
      </c>
      <c r="Y459" s="104" t="str">
        <f>IF('Taarten koppelen'!$S16&lt;&gt;"",'Taarten koppelen'!$S$4,"")</f>
        <v/>
      </c>
      <c r="Z459" s="17" t="str">
        <f>IF('Taarten koppelen'!S16&lt;&gt;"",'Taarten koppelen'!S16,"")</f>
        <v/>
      </c>
      <c r="AE459" s="1" t="str">
        <f t="shared" si="15"/>
        <v/>
      </c>
    </row>
    <row r="460" spans="4:31" x14ac:dyDescent="0.2">
      <c r="D460" s="100" t="str">
        <f>IF($AE460&lt;&gt;"",VLOOKUP($AE460,Afleveradressen!$A$8:$P$57,15,FALSE),"")</f>
        <v/>
      </c>
      <c r="E460" s="17"/>
      <c r="F460" s="17" t="str">
        <f>IF(AE460&lt;&gt;"",Bestelformulier!$F$44,"")</f>
        <v/>
      </c>
      <c r="G460" s="104"/>
      <c r="H460" s="100" t="str">
        <f>IF($AE460&lt;&gt;"",VLOOKUP($AE460,Afleveradressen!$A$8:$P$57,4,FALSE),"")</f>
        <v/>
      </c>
      <c r="I460" s="101" t="str">
        <f>IF($AE460&lt;&gt;"",VLOOKUP($AE460,Afleveradressen!$A$8:$P$57,5,FALSE),"")</f>
        <v/>
      </c>
      <c r="J460" s="101" t="str">
        <f>IF($AE460&lt;&gt;"",VLOOKUP($AE460,Afleveradressen!$A$8:$P$57,6,FALSE),"")</f>
        <v/>
      </c>
      <c r="K460" s="102" t="str">
        <f>IF($AE460&lt;&gt;"",VLOOKUP($AE460,Afleveradressen!$A$8:$P$57,7,FALSE),"")</f>
        <v/>
      </c>
      <c r="L460" s="72" t="str">
        <f>IF(AND('Taarten koppelen'!E17&lt;&gt;"",$Y460&lt;&gt;""),'Taarten koppelen'!E17,"")</f>
        <v/>
      </c>
      <c r="M460" s="72" t="str">
        <f>IF(AND('Taarten koppelen'!F17&lt;&gt;"",$Y460&lt;&gt;""),'Taarten koppelen'!F17,"")</f>
        <v/>
      </c>
      <c r="N460" s="72" t="str">
        <f>IF($AE460&lt;&gt;"",VLOOKUP($AE460,Afleveradressen!$A$8:$P$57,11,FALSE),"")</f>
        <v/>
      </c>
      <c r="O460" s="101" t="str">
        <f>IF($AE460&lt;&gt;"",VLOOKUP($AE460,Afleveradressen!$A$8:$P$57,12,FALSE),"")</f>
        <v/>
      </c>
      <c r="P460" s="72" t="str">
        <f>IF(AND('Taarten koppelen'!G17&lt;&gt;"",$Y460&lt;&gt;""),'Taarten koppelen'!G17,"")</f>
        <v/>
      </c>
      <c r="Q460" s="17" t="str">
        <f t="shared" si="14"/>
        <v/>
      </c>
      <c r="R460" s="102" t="str">
        <f>IF($AE460&lt;&gt;"",VLOOKUP($AE460,Afleveradressen!$A$8:$P$57,8,FALSE),"")</f>
        <v/>
      </c>
      <c r="S460" s="105" t="str">
        <f>IF($AE460&lt;&gt;"",VLOOKUP($AE460,Afleveradressen!$A$8:$P$57,14,FALSE),"")</f>
        <v/>
      </c>
      <c r="T460" s="103" t="str">
        <f>IF(S460&lt;&gt;"",VLOOKUP($S460,stamgegevens!$B$5:$E$15,3,FALSE),"")</f>
        <v/>
      </c>
      <c r="U460" s="103" t="str">
        <f>IF(T460&lt;&gt;"",VLOOKUP($S460,stamgegevens!$B$5:$E$15,4,FALSE),"")</f>
        <v/>
      </c>
      <c r="V460" s="17"/>
      <c r="W460" s="17"/>
      <c r="X460" s="17" t="str">
        <f>IF(Y460="","",VLOOKUP(Y460,stamgegevens!$C$23:$H$52,6,FALSE))</f>
        <v/>
      </c>
      <c r="Y460" s="104" t="str">
        <f>IF('Taarten koppelen'!$S17&lt;&gt;"",'Taarten koppelen'!$S$4,"")</f>
        <v/>
      </c>
      <c r="Z460" s="17" t="str">
        <f>IF('Taarten koppelen'!S17&lt;&gt;"",'Taarten koppelen'!S17,"")</f>
        <v/>
      </c>
      <c r="AE460" s="1" t="str">
        <f t="shared" si="15"/>
        <v/>
      </c>
    </row>
    <row r="461" spans="4:31" x14ac:dyDescent="0.2">
      <c r="D461" s="100" t="str">
        <f>IF($AE461&lt;&gt;"",VLOOKUP($AE461,Afleveradressen!$A$8:$P$57,15,FALSE),"")</f>
        <v/>
      </c>
      <c r="E461" s="17"/>
      <c r="F461" s="17" t="str">
        <f>IF(AE461&lt;&gt;"",Bestelformulier!$F$44,"")</f>
        <v/>
      </c>
      <c r="G461" s="104"/>
      <c r="H461" s="100" t="str">
        <f>IF($AE461&lt;&gt;"",VLOOKUP($AE461,Afleveradressen!$A$8:$P$57,4,FALSE),"")</f>
        <v/>
      </c>
      <c r="I461" s="101" t="str">
        <f>IF($AE461&lt;&gt;"",VLOOKUP($AE461,Afleveradressen!$A$8:$P$57,5,FALSE),"")</f>
        <v/>
      </c>
      <c r="J461" s="101" t="str">
        <f>IF($AE461&lt;&gt;"",VLOOKUP($AE461,Afleveradressen!$A$8:$P$57,6,FALSE),"")</f>
        <v/>
      </c>
      <c r="K461" s="102" t="str">
        <f>IF($AE461&lt;&gt;"",VLOOKUP($AE461,Afleveradressen!$A$8:$P$57,7,FALSE),"")</f>
        <v/>
      </c>
      <c r="L461" s="72" t="str">
        <f>IF(AND('Taarten koppelen'!E18&lt;&gt;"",$Y461&lt;&gt;""),'Taarten koppelen'!E18,"")</f>
        <v/>
      </c>
      <c r="M461" s="72" t="str">
        <f>IF(AND('Taarten koppelen'!F18&lt;&gt;"",$Y461&lt;&gt;""),'Taarten koppelen'!F18,"")</f>
        <v/>
      </c>
      <c r="N461" s="72" t="str">
        <f>IF($AE461&lt;&gt;"",VLOOKUP($AE461,Afleveradressen!$A$8:$P$57,11,FALSE),"")</f>
        <v/>
      </c>
      <c r="O461" s="101" t="str">
        <f>IF($AE461&lt;&gt;"",VLOOKUP($AE461,Afleveradressen!$A$8:$P$57,12,FALSE),"")</f>
        <v/>
      </c>
      <c r="P461" s="72" t="str">
        <f>IF(AND('Taarten koppelen'!G18&lt;&gt;"",$Y461&lt;&gt;""),'Taarten koppelen'!G18,"")</f>
        <v/>
      </c>
      <c r="Q461" s="17" t="str">
        <f t="shared" si="14"/>
        <v/>
      </c>
      <c r="R461" s="102" t="str">
        <f>IF($AE461&lt;&gt;"",VLOOKUP($AE461,Afleveradressen!$A$8:$P$57,8,FALSE),"")</f>
        <v/>
      </c>
      <c r="S461" s="105" t="str">
        <f>IF($AE461&lt;&gt;"",VLOOKUP($AE461,Afleveradressen!$A$8:$P$57,14,FALSE),"")</f>
        <v/>
      </c>
      <c r="T461" s="103" t="str">
        <f>IF(S461&lt;&gt;"",VLOOKUP($S461,stamgegevens!$B$5:$E$15,3,FALSE),"")</f>
        <v/>
      </c>
      <c r="U461" s="103" t="str">
        <f>IF(T461&lt;&gt;"",VLOOKUP($S461,stamgegevens!$B$5:$E$15,4,FALSE),"")</f>
        <v/>
      </c>
      <c r="V461" s="17"/>
      <c r="W461" s="17"/>
      <c r="X461" s="17" t="str">
        <f>IF(Y461="","",VLOOKUP(Y461,stamgegevens!$C$23:$H$52,6,FALSE))</f>
        <v/>
      </c>
      <c r="Y461" s="104" t="str">
        <f>IF('Taarten koppelen'!$S18&lt;&gt;"",'Taarten koppelen'!$S$4,"")</f>
        <v/>
      </c>
      <c r="Z461" s="17" t="str">
        <f>IF('Taarten koppelen'!S18&lt;&gt;"",'Taarten koppelen'!S18,"")</f>
        <v/>
      </c>
      <c r="AE461" s="1" t="str">
        <f t="shared" si="15"/>
        <v/>
      </c>
    </row>
    <row r="462" spans="4:31" x14ac:dyDescent="0.2">
      <c r="D462" s="100" t="str">
        <f>IF($AE462&lt;&gt;"",VLOOKUP($AE462,Afleveradressen!$A$8:$P$57,15,FALSE),"")</f>
        <v/>
      </c>
      <c r="E462" s="17"/>
      <c r="F462" s="17" t="str">
        <f>IF(AE462&lt;&gt;"",Bestelformulier!$F$44,"")</f>
        <v/>
      </c>
      <c r="G462" s="104"/>
      <c r="H462" s="100" t="str">
        <f>IF($AE462&lt;&gt;"",VLOOKUP($AE462,Afleveradressen!$A$8:$P$57,4,FALSE),"")</f>
        <v/>
      </c>
      <c r="I462" s="101" t="str">
        <f>IF($AE462&lt;&gt;"",VLOOKUP($AE462,Afleveradressen!$A$8:$P$57,5,FALSE),"")</f>
        <v/>
      </c>
      <c r="J462" s="101" t="str">
        <f>IF($AE462&lt;&gt;"",VLOOKUP($AE462,Afleveradressen!$A$8:$P$57,6,FALSE),"")</f>
        <v/>
      </c>
      <c r="K462" s="102" t="str">
        <f>IF($AE462&lt;&gt;"",VLOOKUP($AE462,Afleveradressen!$A$8:$P$57,7,FALSE),"")</f>
        <v/>
      </c>
      <c r="L462" s="72" t="str">
        <f>IF(AND('Taarten koppelen'!E19&lt;&gt;"",$Y462&lt;&gt;""),'Taarten koppelen'!E19,"")</f>
        <v/>
      </c>
      <c r="M462" s="72" t="str">
        <f>IF(AND('Taarten koppelen'!F19&lt;&gt;"",$Y462&lt;&gt;""),'Taarten koppelen'!F19,"")</f>
        <v/>
      </c>
      <c r="N462" s="72" t="str">
        <f>IF($AE462&lt;&gt;"",VLOOKUP($AE462,Afleveradressen!$A$8:$P$57,11,FALSE),"")</f>
        <v/>
      </c>
      <c r="O462" s="101" t="str">
        <f>IF($AE462&lt;&gt;"",VLOOKUP($AE462,Afleveradressen!$A$8:$P$57,12,FALSE),"")</f>
        <v/>
      </c>
      <c r="P462" s="72" t="str">
        <f>IF(AND('Taarten koppelen'!G19&lt;&gt;"",$Y462&lt;&gt;""),'Taarten koppelen'!G19,"")</f>
        <v/>
      </c>
      <c r="Q462" s="17" t="str">
        <f t="shared" si="14"/>
        <v/>
      </c>
      <c r="R462" s="102" t="str">
        <f>IF($AE462&lt;&gt;"",VLOOKUP($AE462,Afleveradressen!$A$8:$P$57,8,FALSE),"")</f>
        <v/>
      </c>
      <c r="S462" s="105" t="str">
        <f>IF($AE462&lt;&gt;"",VLOOKUP($AE462,Afleveradressen!$A$8:$P$57,14,FALSE),"")</f>
        <v/>
      </c>
      <c r="T462" s="103" t="str">
        <f>IF(S462&lt;&gt;"",VLOOKUP($S462,stamgegevens!$B$5:$E$15,3,FALSE),"")</f>
        <v/>
      </c>
      <c r="U462" s="103" t="str">
        <f>IF(T462&lt;&gt;"",VLOOKUP($S462,stamgegevens!$B$5:$E$15,4,FALSE),"")</f>
        <v/>
      </c>
      <c r="V462" s="17"/>
      <c r="W462" s="17"/>
      <c r="X462" s="17" t="str">
        <f>IF(Y462="","",VLOOKUP(Y462,stamgegevens!$C$23:$H$52,6,FALSE))</f>
        <v/>
      </c>
      <c r="Y462" s="104" t="str">
        <f>IF('Taarten koppelen'!$S19&lt;&gt;"",'Taarten koppelen'!$S$4,"")</f>
        <v/>
      </c>
      <c r="Z462" s="17" t="str">
        <f>IF('Taarten koppelen'!S19&lt;&gt;"",'Taarten koppelen'!S19,"")</f>
        <v/>
      </c>
      <c r="AE462" s="1" t="str">
        <f t="shared" si="15"/>
        <v/>
      </c>
    </row>
    <row r="463" spans="4:31" x14ac:dyDescent="0.2">
      <c r="D463" s="100" t="str">
        <f>IF($AE463&lt;&gt;"",VLOOKUP($AE463,Afleveradressen!$A$8:$P$57,15,FALSE),"")</f>
        <v/>
      </c>
      <c r="E463" s="17"/>
      <c r="F463" s="17" t="str">
        <f>IF(AE463&lt;&gt;"",Bestelformulier!$F$44,"")</f>
        <v/>
      </c>
      <c r="G463" s="104"/>
      <c r="H463" s="100" t="str">
        <f>IF($AE463&lt;&gt;"",VLOOKUP($AE463,Afleveradressen!$A$8:$P$57,4,FALSE),"")</f>
        <v/>
      </c>
      <c r="I463" s="101" t="str">
        <f>IF($AE463&lt;&gt;"",VLOOKUP($AE463,Afleveradressen!$A$8:$P$57,5,FALSE),"")</f>
        <v/>
      </c>
      <c r="J463" s="101" t="str">
        <f>IF($AE463&lt;&gt;"",VLOOKUP($AE463,Afleveradressen!$A$8:$P$57,6,FALSE),"")</f>
        <v/>
      </c>
      <c r="K463" s="102" t="str">
        <f>IF($AE463&lt;&gt;"",VLOOKUP($AE463,Afleveradressen!$A$8:$P$57,7,FALSE),"")</f>
        <v/>
      </c>
      <c r="L463" s="72" t="str">
        <f>IF(AND('Taarten koppelen'!E20&lt;&gt;"",$Y463&lt;&gt;""),'Taarten koppelen'!E20,"")</f>
        <v/>
      </c>
      <c r="M463" s="72" t="str">
        <f>IF(AND('Taarten koppelen'!F20&lt;&gt;"",$Y463&lt;&gt;""),'Taarten koppelen'!F20,"")</f>
        <v/>
      </c>
      <c r="N463" s="72" t="str">
        <f>IF($AE463&lt;&gt;"",VLOOKUP($AE463,Afleveradressen!$A$8:$P$57,11,FALSE),"")</f>
        <v/>
      </c>
      <c r="O463" s="101" t="str">
        <f>IF($AE463&lt;&gt;"",VLOOKUP($AE463,Afleveradressen!$A$8:$P$57,12,FALSE),"")</f>
        <v/>
      </c>
      <c r="P463" s="72" t="str">
        <f>IF(AND('Taarten koppelen'!G20&lt;&gt;"",$Y463&lt;&gt;""),'Taarten koppelen'!G20,"")</f>
        <v/>
      </c>
      <c r="Q463" s="17" t="str">
        <f t="shared" si="14"/>
        <v/>
      </c>
      <c r="R463" s="102" t="str">
        <f>IF($AE463&lt;&gt;"",VLOOKUP($AE463,Afleveradressen!$A$8:$P$57,8,FALSE),"")</f>
        <v/>
      </c>
      <c r="S463" s="105" t="str">
        <f>IF($AE463&lt;&gt;"",VLOOKUP($AE463,Afleveradressen!$A$8:$P$57,14,FALSE),"")</f>
        <v/>
      </c>
      <c r="T463" s="103" t="str">
        <f>IF(S463&lt;&gt;"",VLOOKUP($S463,stamgegevens!$B$5:$E$15,3,FALSE),"")</f>
        <v/>
      </c>
      <c r="U463" s="103" t="str">
        <f>IF(T463&lt;&gt;"",VLOOKUP($S463,stamgegevens!$B$5:$E$15,4,FALSE),"")</f>
        <v/>
      </c>
      <c r="V463" s="17"/>
      <c r="W463" s="17"/>
      <c r="X463" s="17" t="str">
        <f>IF(Y463="","",VLOOKUP(Y463,stamgegevens!$C$23:$H$52,6,FALSE))</f>
        <v/>
      </c>
      <c r="Y463" s="104" t="str">
        <f>IF('Taarten koppelen'!$S20&lt;&gt;"",'Taarten koppelen'!$S$4,"")</f>
        <v/>
      </c>
      <c r="Z463" s="17" t="str">
        <f>IF('Taarten koppelen'!S20&lt;&gt;"",'Taarten koppelen'!S20,"")</f>
        <v/>
      </c>
      <c r="AE463" s="1" t="str">
        <f t="shared" si="15"/>
        <v/>
      </c>
    </row>
    <row r="464" spans="4:31" x14ac:dyDescent="0.2">
      <c r="D464" s="100" t="str">
        <f>IF($AE464&lt;&gt;"",VLOOKUP($AE464,Afleveradressen!$A$8:$P$57,15,FALSE),"")</f>
        <v/>
      </c>
      <c r="E464" s="17"/>
      <c r="F464" s="17" t="str">
        <f>IF(AE464&lt;&gt;"",Bestelformulier!$F$44,"")</f>
        <v/>
      </c>
      <c r="G464" s="104"/>
      <c r="H464" s="100" t="str">
        <f>IF($AE464&lt;&gt;"",VLOOKUP($AE464,Afleveradressen!$A$8:$P$57,4,FALSE),"")</f>
        <v/>
      </c>
      <c r="I464" s="101" t="str">
        <f>IF($AE464&lt;&gt;"",VLOOKUP($AE464,Afleveradressen!$A$8:$P$57,5,FALSE),"")</f>
        <v/>
      </c>
      <c r="J464" s="101" t="str">
        <f>IF($AE464&lt;&gt;"",VLOOKUP($AE464,Afleveradressen!$A$8:$P$57,6,FALSE),"")</f>
        <v/>
      </c>
      <c r="K464" s="102" t="str">
        <f>IF($AE464&lt;&gt;"",VLOOKUP($AE464,Afleveradressen!$A$8:$P$57,7,FALSE),"")</f>
        <v/>
      </c>
      <c r="L464" s="72" t="str">
        <f>IF(AND('Taarten koppelen'!E21&lt;&gt;"",$Y464&lt;&gt;""),'Taarten koppelen'!E21,"")</f>
        <v/>
      </c>
      <c r="M464" s="72" t="str">
        <f>IF(AND('Taarten koppelen'!F21&lt;&gt;"",$Y464&lt;&gt;""),'Taarten koppelen'!F21,"")</f>
        <v/>
      </c>
      <c r="N464" s="72" t="str">
        <f>IF($AE464&lt;&gt;"",VLOOKUP($AE464,Afleveradressen!$A$8:$P$57,11,FALSE),"")</f>
        <v/>
      </c>
      <c r="O464" s="101" t="str">
        <f>IF($AE464&lt;&gt;"",VLOOKUP($AE464,Afleveradressen!$A$8:$P$57,12,FALSE),"")</f>
        <v/>
      </c>
      <c r="P464" s="72" t="str">
        <f>IF(AND('Taarten koppelen'!G21&lt;&gt;"",$Y464&lt;&gt;""),'Taarten koppelen'!G21,"")</f>
        <v/>
      </c>
      <c r="Q464" s="17" t="str">
        <f t="shared" si="14"/>
        <v/>
      </c>
      <c r="R464" s="102" t="str">
        <f>IF($AE464&lt;&gt;"",VLOOKUP($AE464,Afleveradressen!$A$8:$P$57,8,FALSE),"")</f>
        <v/>
      </c>
      <c r="S464" s="105" t="str">
        <f>IF($AE464&lt;&gt;"",VLOOKUP($AE464,Afleveradressen!$A$8:$P$57,14,FALSE),"")</f>
        <v/>
      </c>
      <c r="T464" s="103" t="str">
        <f>IF(S464&lt;&gt;"",VLOOKUP($S464,stamgegevens!$B$5:$E$15,3,FALSE),"")</f>
        <v/>
      </c>
      <c r="U464" s="103" t="str">
        <f>IF(T464&lt;&gt;"",VLOOKUP($S464,stamgegevens!$B$5:$E$15,4,FALSE),"")</f>
        <v/>
      </c>
      <c r="V464" s="17"/>
      <c r="W464" s="17"/>
      <c r="X464" s="17" t="str">
        <f>IF(Y464="","",VLOOKUP(Y464,stamgegevens!$C$23:$H$52,6,FALSE))</f>
        <v/>
      </c>
      <c r="Y464" s="104" t="str">
        <f>IF('Taarten koppelen'!$S21&lt;&gt;"",'Taarten koppelen'!$S$4,"")</f>
        <v/>
      </c>
      <c r="Z464" s="17" t="str">
        <f>IF('Taarten koppelen'!S21&lt;&gt;"",'Taarten koppelen'!S21,"")</f>
        <v/>
      </c>
      <c r="AE464" s="1" t="str">
        <f t="shared" si="15"/>
        <v/>
      </c>
    </row>
    <row r="465" spans="4:31" x14ac:dyDescent="0.2">
      <c r="D465" s="100" t="str">
        <f>IF($AE465&lt;&gt;"",VLOOKUP($AE465,Afleveradressen!$A$8:$P$57,15,FALSE),"")</f>
        <v/>
      </c>
      <c r="E465" s="17"/>
      <c r="F465" s="17" t="str">
        <f>IF(AE465&lt;&gt;"",Bestelformulier!$F$44,"")</f>
        <v/>
      </c>
      <c r="G465" s="104"/>
      <c r="H465" s="100" t="str">
        <f>IF($AE465&lt;&gt;"",VLOOKUP($AE465,Afleveradressen!$A$8:$P$57,4,FALSE),"")</f>
        <v/>
      </c>
      <c r="I465" s="101" t="str">
        <f>IF($AE465&lt;&gt;"",VLOOKUP($AE465,Afleveradressen!$A$8:$P$57,5,FALSE),"")</f>
        <v/>
      </c>
      <c r="J465" s="101" t="str">
        <f>IF($AE465&lt;&gt;"",VLOOKUP($AE465,Afleveradressen!$A$8:$P$57,6,FALSE),"")</f>
        <v/>
      </c>
      <c r="K465" s="102" t="str">
        <f>IF($AE465&lt;&gt;"",VLOOKUP($AE465,Afleveradressen!$A$8:$P$57,7,FALSE),"")</f>
        <v/>
      </c>
      <c r="L465" s="72" t="str">
        <f>IF(AND('Taarten koppelen'!E22&lt;&gt;"",$Y465&lt;&gt;""),'Taarten koppelen'!E22,"")</f>
        <v/>
      </c>
      <c r="M465" s="72" t="str">
        <f>IF(AND('Taarten koppelen'!F22&lt;&gt;"",$Y465&lt;&gt;""),'Taarten koppelen'!F22,"")</f>
        <v/>
      </c>
      <c r="N465" s="72" t="str">
        <f>IF($AE465&lt;&gt;"",VLOOKUP($AE465,Afleveradressen!$A$8:$P$57,11,FALSE),"")</f>
        <v/>
      </c>
      <c r="O465" s="101" t="str">
        <f>IF($AE465&lt;&gt;"",VLOOKUP($AE465,Afleveradressen!$A$8:$P$57,12,FALSE),"")</f>
        <v/>
      </c>
      <c r="P465" s="72" t="str">
        <f>IF(AND('Taarten koppelen'!G22&lt;&gt;"",$Y465&lt;&gt;""),'Taarten koppelen'!G22,"")</f>
        <v/>
      </c>
      <c r="Q465" s="17" t="str">
        <f t="shared" si="14"/>
        <v/>
      </c>
      <c r="R465" s="102" t="str">
        <f>IF($AE465&lt;&gt;"",VLOOKUP($AE465,Afleveradressen!$A$8:$P$57,8,FALSE),"")</f>
        <v/>
      </c>
      <c r="S465" s="105" t="str">
        <f>IF($AE465&lt;&gt;"",VLOOKUP($AE465,Afleveradressen!$A$8:$P$57,14,FALSE),"")</f>
        <v/>
      </c>
      <c r="T465" s="103" t="str">
        <f>IF(S465&lt;&gt;"",VLOOKUP($S465,stamgegevens!$B$5:$E$15,3,FALSE),"")</f>
        <v/>
      </c>
      <c r="U465" s="103" t="str">
        <f>IF(T465&lt;&gt;"",VLOOKUP($S465,stamgegevens!$B$5:$E$15,4,FALSE),"")</f>
        <v/>
      </c>
      <c r="V465" s="17"/>
      <c r="W465" s="17"/>
      <c r="X465" s="17" t="str">
        <f>IF(Y465="","",VLOOKUP(Y465,stamgegevens!$C$23:$H$52,6,FALSE))</f>
        <v/>
      </c>
      <c r="Y465" s="104" t="str">
        <f>IF('Taarten koppelen'!$S22&lt;&gt;"",'Taarten koppelen'!$S$4,"")</f>
        <v/>
      </c>
      <c r="Z465" s="17" t="str">
        <f>IF('Taarten koppelen'!S22&lt;&gt;"",'Taarten koppelen'!S22,"")</f>
        <v/>
      </c>
      <c r="AE465" s="1" t="str">
        <f t="shared" si="15"/>
        <v/>
      </c>
    </row>
    <row r="466" spans="4:31" x14ac:dyDescent="0.2">
      <c r="D466" s="100" t="str">
        <f>IF($AE466&lt;&gt;"",VLOOKUP($AE466,Afleveradressen!$A$8:$P$57,15,FALSE),"")</f>
        <v/>
      </c>
      <c r="E466" s="17"/>
      <c r="F466" s="17" t="str">
        <f>IF(AE466&lt;&gt;"",Bestelformulier!$F$44,"")</f>
        <v/>
      </c>
      <c r="G466" s="104"/>
      <c r="H466" s="100" t="str">
        <f>IF($AE466&lt;&gt;"",VLOOKUP($AE466,Afleveradressen!$A$8:$P$57,4,FALSE),"")</f>
        <v/>
      </c>
      <c r="I466" s="101" t="str">
        <f>IF($AE466&lt;&gt;"",VLOOKUP($AE466,Afleveradressen!$A$8:$P$57,5,FALSE),"")</f>
        <v/>
      </c>
      <c r="J466" s="101" t="str">
        <f>IF($AE466&lt;&gt;"",VLOOKUP($AE466,Afleveradressen!$A$8:$P$57,6,FALSE),"")</f>
        <v/>
      </c>
      <c r="K466" s="102" t="str">
        <f>IF($AE466&lt;&gt;"",VLOOKUP($AE466,Afleveradressen!$A$8:$P$57,7,FALSE),"")</f>
        <v/>
      </c>
      <c r="L466" s="72" t="str">
        <f>IF(AND('Taarten koppelen'!E23&lt;&gt;"",$Y466&lt;&gt;""),'Taarten koppelen'!E23,"")</f>
        <v/>
      </c>
      <c r="M466" s="72" t="str">
        <f>IF(AND('Taarten koppelen'!F23&lt;&gt;"",$Y466&lt;&gt;""),'Taarten koppelen'!F23,"")</f>
        <v/>
      </c>
      <c r="N466" s="72" t="str">
        <f>IF($AE466&lt;&gt;"",VLOOKUP($AE466,Afleveradressen!$A$8:$P$57,11,FALSE),"")</f>
        <v/>
      </c>
      <c r="O466" s="101" t="str">
        <f>IF($AE466&lt;&gt;"",VLOOKUP($AE466,Afleveradressen!$A$8:$P$57,12,FALSE),"")</f>
        <v/>
      </c>
      <c r="P466" s="72" t="str">
        <f>IF(AND('Taarten koppelen'!G23&lt;&gt;"",$Y466&lt;&gt;""),'Taarten koppelen'!G23,"")</f>
        <v/>
      </c>
      <c r="Q466" s="17" t="str">
        <f t="shared" si="14"/>
        <v/>
      </c>
      <c r="R466" s="102" t="str">
        <f>IF($AE466&lt;&gt;"",VLOOKUP($AE466,Afleveradressen!$A$8:$P$57,8,FALSE),"")</f>
        <v/>
      </c>
      <c r="S466" s="105" t="str">
        <f>IF($AE466&lt;&gt;"",VLOOKUP($AE466,Afleveradressen!$A$8:$P$57,14,FALSE),"")</f>
        <v/>
      </c>
      <c r="T466" s="103" t="str">
        <f>IF(S466&lt;&gt;"",VLOOKUP($S466,stamgegevens!$B$5:$E$15,3,FALSE),"")</f>
        <v/>
      </c>
      <c r="U466" s="103" t="str">
        <f>IF(T466&lt;&gt;"",VLOOKUP($S466,stamgegevens!$B$5:$E$15,4,FALSE),"")</f>
        <v/>
      </c>
      <c r="V466" s="17"/>
      <c r="W466" s="17"/>
      <c r="X466" s="17" t="str">
        <f>IF(Y466="","",VLOOKUP(Y466,stamgegevens!$C$23:$H$52,6,FALSE))</f>
        <v/>
      </c>
      <c r="Y466" s="104" t="str">
        <f>IF('Taarten koppelen'!$S23&lt;&gt;"",'Taarten koppelen'!$S$4,"")</f>
        <v/>
      </c>
      <c r="Z466" s="17" t="str">
        <f>IF('Taarten koppelen'!S23&lt;&gt;"",'Taarten koppelen'!S23,"")</f>
        <v/>
      </c>
      <c r="AE466" s="1" t="str">
        <f t="shared" si="15"/>
        <v/>
      </c>
    </row>
    <row r="467" spans="4:31" x14ac:dyDescent="0.2">
      <c r="D467" s="100" t="str">
        <f>IF($AE467&lt;&gt;"",VLOOKUP($AE467,Afleveradressen!$A$8:$P$57,15,FALSE),"")</f>
        <v/>
      </c>
      <c r="E467" s="17"/>
      <c r="F467" s="17" t="str">
        <f>IF(AE467&lt;&gt;"",Bestelformulier!$F$44,"")</f>
        <v/>
      </c>
      <c r="G467" s="104"/>
      <c r="H467" s="100" t="str">
        <f>IF($AE467&lt;&gt;"",VLOOKUP($AE467,Afleveradressen!$A$8:$P$57,4,FALSE),"")</f>
        <v/>
      </c>
      <c r="I467" s="101" t="str">
        <f>IF($AE467&lt;&gt;"",VLOOKUP($AE467,Afleveradressen!$A$8:$P$57,5,FALSE),"")</f>
        <v/>
      </c>
      <c r="J467" s="101" t="str">
        <f>IF($AE467&lt;&gt;"",VLOOKUP($AE467,Afleveradressen!$A$8:$P$57,6,FALSE),"")</f>
        <v/>
      </c>
      <c r="K467" s="102" t="str">
        <f>IF($AE467&lt;&gt;"",VLOOKUP($AE467,Afleveradressen!$A$8:$P$57,7,FALSE),"")</f>
        <v/>
      </c>
      <c r="L467" s="72" t="str">
        <f>IF(AND('Taarten koppelen'!E24&lt;&gt;"",$Y467&lt;&gt;""),'Taarten koppelen'!E24,"")</f>
        <v/>
      </c>
      <c r="M467" s="72" t="str">
        <f>IF(AND('Taarten koppelen'!F24&lt;&gt;"",$Y467&lt;&gt;""),'Taarten koppelen'!F24,"")</f>
        <v/>
      </c>
      <c r="N467" s="72" t="str">
        <f>IF($AE467&lt;&gt;"",VLOOKUP($AE467,Afleveradressen!$A$8:$P$57,11,FALSE),"")</f>
        <v/>
      </c>
      <c r="O467" s="101" t="str">
        <f>IF($AE467&lt;&gt;"",VLOOKUP($AE467,Afleveradressen!$A$8:$P$57,12,FALSE),"")</f>
        <v/>
      </c>
      <c r="P467" s="72" t="str">
        <f>IF(AND('Taarten koppelen'!G24&lt;&gt;"",$Y467&lt;&gt;""),'Taarten koppelen'!G24,"")</f>
        <v/>
      </c>
      <c r="Q467" s="17" t="str">
        <f t="shared" si="14"/>
        <v/>
      </c>
      <c r="R467" s="102" t="str">
        <f>IF($AE467&lt;&gt;"",VLOOKUP($AE467,Afleveradressen!$A$8:$P$57,8,FALSE),"")</f>
        <v/>
      </c>
      <c r="S467" s="105" t="str">
        <f>IF($AE467&lt;&gt;"",VLOOKUP($AE467,Afleveradressen!$A$8:$P$57,14,FALSE),"")</f>
        <v/>
      </c>
      <c r="T467" s="103" t="str">
        <f>IF(S467&lt;&gt;"",VLOOKUP($S467,stamgegevens!$B$5:$E$15,3,FALSE),"")</f>
        <v/>
      </c>
      <c r="U467" s="103" t="str">
        <f>IF(T467&lt;&gt;"",VLOOKUP($S467,stamgegevens!$B$5:$E$15,4,FALSE),"")</f>
        <v/>
      </c>
      <c r="V467" s="17"/>
      <c r="W467" s="17"/>
      <c r="X467" s="17" t="str">
        <f>IF(Y467="","",VLOOKUP(Y467,stamgegevens!$C$23:$H$52,6,FALSE))</f>
        <v/>
      </c>
      <c r="Y467" s="104" t="str">
        <f>IF('Taarten koppelen'!$S24&lt;&gt;"",'Taarten koppelen'!$S$4,"")</f>
        <v/>
      </c>
      <c r="Z467" s="17" t="str">
        <f>IF('Taarten koppelen'!S24&lt;&gt;"",'Taarten koppelen'!S24,"")</f>
        <v/>
      </c>
      <c r="AE467" s="1" t="str">
        <f t="shared" si="15"/>
        <v/>
      </c>
    </row>
    <row r="468" spans="4:31" x14ac:dyDescent="0.2">
      <c r="D468" s="100" t="str">
        <f>IF($AE468&lt;&gt;"",VLOOKUP($AE468,Afleveradressen!$A$8:$P$57,15,FALSE),"")</f>
        <v/>
      </c>
      <c r="E468" s="17"/>
      <c r="F468" s="17" t="str">
        <f>IF(AE468&lt;&gt;"",Bestelformulier!$F$44,"")</f>
        <v/>
      </c>
      <c r="G468" s="104"/>
      <c r="H468" s="100" t="str">
        <f>IF($AE468&lt;&gt;"",VLOOKUP($AE468,Afleveradressen!$A$8:$P$57,4,FALSE),"")</f>
        <v/>
      </c>
      <c r="I468" s="101" t="str">
        <f>IF($AE468&lt;&gt;"",VLOOKUP($AE468,Afleveradressen!$A$8:$P$57,5,FALSE),"")</f>
        <v/>
      </c>
      <c r="J468" s="101" t="str">
        <f>IF($AE468&lt;&gt;"",VLOOKUP($AE468,Afleveradressen!$A$8:$P$57,6,FALSE),"")</f>
        <v/>
      </c>
      <c r="K468" s="102" t="str">
        <f>IF($AE468&lt;&gt;"",VLOOKUP($AE468,Afleveradressen!$A$8:$P$57,7,FALSE),"")</f>
        <v/>
      </c>
      <c r="L468" s="72" t="str">
        <f>IF(AND('Taarten koppelen'!E25&lt;&gt;"",$Y468&lt;&gt;""),'Taarten koppelen'!E25,"")</f>
        <v/>
      </c>
      <c r="M468" s="72" t="str">
        <f>IF(AND('Taarten koppelen'!F25&lt;&gt;"",$Y468&lt;&gt;""),'Taarten koppelen'!F25,"")</f>
        <v/>
      </c>
      <c r="N468" s="72" t="str">
        <f>IF($AE468&lt;&gt;"",VLOOKUP($AE468,Afleveradressen!$A$8:$P$57,11,FALSE),"")</f>
        <v/>
      </c>
      <c r="O468" s="101" t="str">
        <f>IF($AE468&lt;&gt;"",VLOOKUP($AE468,Afleveradressen!$A$8:$P$57,12,FALSE),"")</f>
        <v/>
      </c>
      <c r="P468" s="72" t="str">
        <f>IF(AND('Taarten koppelen'!G25&lt;&gt;"",$Y468&lt;&gt;""),'Taarten koppelen'!G25,"")</f>
        <v/>
      </c>
      <c r="Q468" s="17" t="str">
        <f t="shared" si="14"/>
        <v/>
      </c>
      <c r="R468" s="102" t="str">
        <f>IF($AE468&lt;&gt;"",VLOOKUP($AE468,Afleveradressen!$A$8:$P$57,8,FALSE),"")</f>
        <v/>
      </c>
      <c r="S468" s="105" t="str">
        <f>IF($AE468&lt;&gt;"",VLOOKUP($AE468,Afleveradressen!$A$8:$P$57,14,FALSE),"")</f>
        <v/>
      </c>
      <c r="T468" s="103" t="str">
        <f>IF(S468&lt;&gt;"",VLOOKUP($S468,stamgegevens!$B$5:$E$15,3,FALSE),"")</f>
        <v/>
      </c>
      <c r="U468" s="103" t="str">
        <f>IF(T468&lt;&gt;"",VLOOKUP($S468,stamgegevens!$B$5:$E$15,4,FALSE),"")</f>
        <v/>
      </c>
      <c r="V468" s="17"/>
      <c r="W468" s="17"/>
      <c r="X468" s="17" t="str">
        <f>IF(Y468="","",VLOOKUP(Y468,stamgegevens!$C$23:$H$52,6,FALSE))</f>
        <v/>
      </c>
      <c r="Y468" s="104" t="str">
        <f>IF('Taarten koppelen'!$S25&lt;&gt;"",'Taarten koppelen'!$S$4,"")</f>
        <v/>
      </c>
      <c r="Z468" s="17" t="str">
        <f>IF('Taarten koppelen'!S25&lt;&gt;"",'Taarten koppelen'!S25,"")</f>
        <v/>
      </c>
      <c r="AE468" s="1" t="str">
        <f t="shared" si="15"/>
        <v/>
      </c>
    </row>
    <row r="469" spans="4:31" x14ac:dyDescent="0.2">
      <c r="D469" s="100" t="str">
        <f>IF($AE469&lt;&gt;"",VLOOKUP($AE469,Afleveradressen!$A$8:$P$57,15,FALSE),"")</f>
        <v/>
      </c>
      <c r="E469" s="17"/>
      <c r="F469" s="17" t="str">
        <f>IF(AE469&lt;&gt;"",Bestelformulier!$F$44,"")</f>
        <v/>
      </c>
      <c r="G469" s="104"/>
      <c r="H469" s="100" t="str">
        <f>IF($AE469&lt;&gt;"",VLOOKUP($AE469,Afleveradressen!$A$8:$P$57,4,FALSE),"")</f>
        <v/>
      </c>
      <c r="I469" s="101" t="str">
        <f>IF($AE469&lt;&gt;"",VLOOKUP($AE469,Afleveradressen!$A$8:$P$57,5,FALSE),"")</f>
        <v/>
      </c>
      <c r="J469" s="101" t="str">
        <f>IF($AE469&lt;&gt;"",VLOOKUP($AE469,Afleveradressen!$A$8:$P$57,6,FALSE),"")</f>
        <v/>
      </c>
      <c r="K469" s="102" t="str">
        <f>IF($AE469&lt;&gt;"",VLOOKUP($AE469,Afleveradressen!$A$8:$P$57,7,FALSE),"")</f>
        <v/>
      </c>
      <c r="L469" s="72" t="str">
        <f>IF(AND('Taarten koppelen'!E26&lt;&gt;"",$Y469&lt;&gt;""),'Taarten koppelen'!E26,"")</f>
        <v/>
      </c>
      <c r="M469" s="72" t="str">
        <f>IF(AND('Taarten koppelen'!F26&lt;&gt;"",$Y469&lt;&gt;""),'Taarten koppelen'!F26,"")</f>
        <v/>
      </c>
      <c r="N469" s="72" t="str">
        <f>IF($AE469&lt;&gt;"",VLOOKUP($AE469,Afleveradressen!$A$8:$P$57,11,FALSE),"")</f>
        <v/>
      </c>
      <c r="O469" s="101" t="str">
        <f>IF($AE469&lt;&gt;"",VLOOKUP($AE469,Afleveradressen!$A$8:$P$57,12,FALSE),"")</f>
        <v/>
      </c>
      <c r="P469" s="72" t="str">
        <f>IF(AND('Taarten koppelen'!G26&lt;&gt;"",$Y469&lt;&gt;""),'Taarten koppelen'!G26,"")</f>
        <v/>
      </c>
      <c r="Q469" s="17" t="str">
        <f t="shared" si="14"/>
        <v/>
      </c>
      <c r="R469" s="102" t="str">
        <f>IF($AE469&lt;&gt;"",VLOOKUP($AE469,Afleveradressen!$A$8:$P$57,8,FALSE),"")</f>
        <v/>
      </c>
      <c r="S469" s="105" t="str">
        <f>IF($AE469&lt;&gt;"",VLOOKUP($AE469,Afleveradressen!$A$8:$P$57,14,FALSE),"")</f>
        <v/>
      </c>
      <c r="T469" s="103" t="str">
        <f>IF(S469&lt;&gt;"",VLOOKUP($S469,stamgegevens!$B$5:$E$15,3,FALSE),"")</f>
        <v/>
      </c>
      <c r="U469" s="103" t="str">
        <f>IF(T469&lt;&gt;"",VLOOKUP($S469,stamgegevens!$B$5:$E$15,4,FALSE),"")</f>
        <v/>
      </c>
      <c r="V469" s="17"/>
      <c r="W469" s="17"/>
      <c r="X469" s="17" t="str">
        <f>IF(Y469="","",VLOOKUP(Y469,stamgegevens!$C$23:$H$52,6,FALSE))</f>
        <v/>
      </c>
      <c r="Y469" s="104" t="str">
        <f>IF('Taarten koppelen'!$S26&lt;&gt;"",'Taarten koppelen'!$S$4,"")</f>
        <v/>
      </c>
      <c r="Z469" s="17" t="str">
        <f>IF('Taarten koppelen'!S26&lt;&gt;"",'Taarten koppelen'!S26,"")</f>
        <v/>
      </c>
      <c r="AE469" s="1" t="str">
        <f t="shared" si="15"/>
        <v/>
      </c>
    </row>
    <row r="470" spans="4:31" x14ac:dyDescent="0.2">
      <c r="D470" s="100" t="str">
        <f>IF($AE470&lt;&gt;"",VLOOKUP($AE470,Afleveradressen!$A$8:$P$57,15,FALSE),"")</f>
        <v/>
      </c>
      <c r="E470" s="17"/>
      <c r="F470" s="17" t="str">
        <f>IF(AE470&lt;&gt;"",Bestelformulier!$F$44,"")</f>
        <v/>
      </c>
      <c r="G470" s="104"/>
      <c r="H470" s="100" t="str">
        <f>IF($AE470&lt;&gt;"",VLOOKUP($AE470,Afleveradressen!$A$8:$P$57,4,FALSE),"")</f>
        <v/>
      </c>
      <c r="I470" s="101" t="str">
        <f>IF($AE470&lt;&gt;"",VLOOKUP($AE470,Afleveradressen!$A$8:$P$57,5,FALSE),"")</f>
        <v/>
      </c>
      <c r="J470" s="101" t="str">
        <f>IF($AE470&lt;&gt;"",VLOOKUP($AE470,Afleveradressen!$A$8:$P$57,6,FALSE),"")</f>
        <v/>
      </c>
      <c r="K470" s="102" t="str">
        <f>IF($AE470&lt;&gt;"",VLOOKUP($AE470,Afleveradressen!$A$8:$P$57,7,FALSE),"")</f>
        <v/>
      </c>
      <c r="L470" s="72" t="str">
        <f>IF(AND('Taarten koppelen'!E27&lt;&gt;"",$Y470&lt;&gt;""),'Taarten koppelen'!E27,"")</f>
        <v/>
      </c>
      <c r="M470" s="72" t="str">
        <f>IF(AND('Taarten koppelen'!F27&lt;&gt;"",$Y470&lt;&gt;""),'Taarten koppelen'!F27,"")</f>
        <v/>
      </c>
      <c r="N470" s="72" t="str">
        <f>IF($AE470&lt;&gt;"",VLOOKUP($AE470,Afleveradressen!$A$8:$P$57,11,FALSE),"")</f>
        <v/>
      </c>
      <c r="O470" s="101" t="str">
        <f>IF($AE470&lt;&gt;"",VLOOKUP($AE470,Afleveradressen!$A$8:$P$57,12,FALSE),"")</f>
        <v/>
      </c>
      <c r="P470" s="72" t="str">
        <f>IF(AND('Taarten koppelen'!G27&lt;&gt;"",$Y470&lt;&gt;""),'Taarten koppelen'!G27,"")</f>
        <v/>
      </c>
      <c r="Q470" s="17" t="str">
        <f t="shared" si="14"/>
        <v/>
      </c>
      <c r="R470" s="102" t="str">
        <f>IF($AE470&lt;&gt;"",VLOOKUP($AE470,Afleveradressen!$A$8:$P$57,8,FALSE),"")</f>
        <v/>
      </c>
      <c r="S470" s="105" t="str">
        <f>IF($AE470&lt;&gt;"",VLOOKUP($AE470,Afleveradressen!$A$8:$P$57,14,FALSE),"")</f>
        <v/>
      </c>
      <c r="T470" s="103" t="str">
        <f>IF(S470&lt;&gt;"",VLOOKUP($S470,stamgegevens!$B$5:$E$15,3,FALSE),"")</f>
        <v/>
      </c>
      <c r="U470" s="103" t="str">
        <f>IF(T470&lt;&gt;"",VLOOKUP($S470,stamgegevens!$B$5:$E$15,4,FALSE),"")</f>
        <v/>
      </c>
      <c r="V470" s="17"/>
      <c r="W470" s="17"/>
      <c r="X470" s="17" t="str">
        <f>IF(Y470="","",VLOOKUP(Y470,stamgegevens!$C$23:$H$52,6,FALSE))</f>
        <v/>
      </c>
      <c r="Y470" s="104" t="str">
        <f>IF('Taarten koppelen'!$S27&lt;&gt;"",'Taarten koppelen'!$S$4,"")</f>
        <v/>
      </c>
      <c r="Z470" s="17" t="str">
        <f>IF('Taarten koppelen'!S27&lt;&gt;"",'Taarten koppelen'!S27,"")</f>
        <v/>
      </c>
      <c r="AE470" s="1" t="str">
        <f t="shared" si="15"/>
        <v/>
      </c>
    </row>
    <row r="471" spans="4:31" x14ac:dyDescent="0.2">
      <c r="D471" s="100" t="str">
        <f>IF($AE471&lt;&gt;"",VLOOKUP($AE471,Afleveradressen!$A$8:$P$57,15,FALSE),"")</f>
        <v/>
      </c>
      <c r="E471" s="17"/>
      <c r="F471" s="17" t="str">
        <f>IF(AE471&lt;&gt;"",Bestelformulier!$F$44,"")</f>
        <v/>
      </c>
      <c r="G471" s="104"/>
      <c r="H471" s="100" t="str">
        <f>IF($AE471&lt;&gt;"",VLOOKUP($AE471,Afleveradressen!$A$8:$P$57,4,FALSE),"")</f>
        <v/>
      </c>
      <c r="I471" s="101" t="str">
        <f>IF($AE471&lt;&gt;"",VLOOKUP($AE471,Afleveradressen!$A$8:$P$57,5,FALSE),"")</f>
        <v/>
      </c>
      <c r="J471" s="101" t="str">
        <f>IF($AE471&lt;&gt;"",VLOOKUP($AE471,Afleveradressen!$A$8:$P$57,6,FALSE),"")</f>
        <v/>
      </c>
      <c r="K471" s="102" t="str">
        <f>IF($AE471&lt;&gt;"",VLOOKUP($AE471,Afleveradressen!$A$8:$P$57,7,FALSE),"")</f>
        <v/>
      </c>
      <c r="L471" s="72" t="str">
        <f>IF(AND('Taarten koppelen'!E28&lt;&gt;"",$Y471&lt;&gt;""),'Taarten koppelen'!E28,"")</f>
        <v/>
      </c>
      <c r="M471" s="72" t="str">
        <f>IF(AND('Taarten koppelen'!F28&lt;&gt;"",$Y471&lt;&gt;""),'Taarten koppelen'!F28,"")</f>
        <v/>
      </c>
      <c r="N471" s="72" t="str">
        <f>IF($AE471&lt;&gt;"",VLOOKUP($AE471,Afleveradressen!$A$8:$P$57,11,FALSE),"")</f>
        <v/>
      </c>
      <c r="O471" s="101" t="str">
        <f>IF($AE471&lt;&gt;"",VLOOKUP($AE471,Afleveradressen!$A$8:$P$57,12,FALSE),"")</f>
        <v/>
      </c>
      <c r="P471" s="72" t="str">
        <f>IF(AND('Taarten koppelen'!G28&lt;&gt;"",$Y471&lt;&gt;""),'Taarten koppelen'!G28,"")</f>
        <v/>
      </c>
      <c r="Q471" s="17" t="str">
        <f t="shared" si="14"/>
        <v/>
      </c>
      <c r="R471" s="102" t="str">
        <f>IF($AE471&lt;&gt;"",VLOOKUP($AE471,Afleveradressen!$A$8:$P$57,8,FALSE),"")</f>
        <v/>
      </c>
      <c r="S471" s="105" t="str">
        <f>IF($AE471&lt;&gt;"",VLOOKUP($AE471,Afleveradressen!$A$8:$P$57,14,FALSE),"")</f>
        <v/>
      </c>
      <c r="T471" s="103" t="str">
        <f>IF(S471&lt;&gt;"",VLOOKUP($S471,stamgegevens!$B$5:$E$15,3,FALSE),"")</f>
        <v/>
      </c>
      <c r="U471" s="103" t="str">
        <f>IF(T471&lt;&gt;"",VLOOKUP($S471,stamgegevens!$B$5:$E$15,4,FALSE),"")</f>
        <v/>
      </c>
      <c r="V471" s="17"/>
      <c r="W471" s="17"/>
      <c r="X471" s="17" t="str">
        <f>IF(Y471="","",VLOOKUP(Y471,stamgegevens!$C$23:$H$52,6,FALSE))</f>
        <v/>
      </c>
      <c r="Y471" s="104" t="str">
        <f>IF('Taarten koppelen'!$S28&lt;&gt;"",'Taarten koppelen'!$S$4,"")</f>
        <v/>
      </c>
      <c r="Z471" s="17" t="str">
        <f>IF('Taarten koppelen'!S28&lt;&gt;"",'Taarten koppelen'!S28,"")</f>
        <v/>
      </c>
      <c r="AE471" s="1" t="str">
        <f t="shared" si="15"/>
        <v/>
      </c>
    </row>
    <row r="472" spans="4:31" x14ac:dyDescent="0.2">
      <c r="D472" s="100" t="str">
        <f>IF($AE472&lt;&gt;"",VLOOKUP($AE472,Afleveradressen!$A$8:$P$57,15,FALSE),"")</f>
        <v/>
      </c>
      <c r="E472" s="17"/>
      <c r="F472" s="17" t="str">
        <f>IF(AE472&lt;&gt;"",Bestelformulier!$F$44,"")</f>
        <v/>
      </c>
      <c r="G472" s="104"/>
      <c r="H472" s="100" t="str">
        <f>IF($AE472&lt;&gt;"",VLOOKUP($AE472,Afleveradressen!$A$8:$P$57,4,FALSE),"")</f>
        <v/>
      </c>
      <c r="I472" s="101" t="str">
        <f>IF($AE472&lt;&gt;"",VLOOKUP($AE472,Afleveradressen!$A$8:$P$57,5,FALSE),"")</f>
        <v/>
      </c>
      <c r="J472" s="101" t="str">
        <f>IF($AE472&lt;&gt;"",VLOOKUP($AE472,Afleveradressen!$A$8:$P$57,6,FALSE),"")</f>
        <v/>
      </c>
      <c r="K472" s="102" t="str">
        <f>IF($AE472&lt;&gt;"",VLOOKUP($AE472,Afleveradressen!$A$8:$P$57,7,FALSE),"")</f>
        <v/>
      </c>
      <c r="L472" s="72" t="str">
        <f>IF(AND('Taarten koppelen'!E29&lt;&gt;"",$Y472&lt;&gt;""),'Taarten koppelen'!E29,"")</f>
        <v/>
      </c>
      <c r="M472" s="72" t="str">
        <f>IF(AND('Taarten koppelen'!F29&lt;&gt;"",$Y472&lt;&gt;""),'Taarten koppelen'!F29,"")</f>
        <v/>
      </c>
      <c r="N472" s="72" t="str">
        <f>IF($AE472&lt;&gt;"",VLOOKUP($AE472,Afleveradressen!$A$8:$P$57,11,FALSE),"")</f>
        <v/>
      </c>
      <c r="O472" s="101" t="str">
        <f>IF($AE472&lt;&gt;"",VLOOKUP($AE472,Afleveradressen!$A$8:$P$57,12,FALSE),"")</f>
        <v/>
      </c>
      <c r="P472" s="72" t="str">
        <f>IF(AND('Taarten koppelen'!G29&lt;&gt;"",$Y472&lt;&gt;""),'Taarten koppelen'!G29,"")</f>
        <v/>
      </c>
      <c r="Q472" s="17" t="str">
        <f t="shared" si="14"/>
        <v/>
      </c>
      <c r="R472" s="102" t="str">
        <f>IF($AE472&lt;&gt;"",VLOOKUP($AE472,Afleveradressen!$A$8:$P$57,8,FALSE),"")</f>
        <v/>
      </c>
      <c r="S472" s="105" t="str">
        <f>IF($AE472&lt;&gt;"",VLOOKUP($AE472,Afleveradressen!$A$8:$P$57,14,FALSE),"")</f>
        <v/>
      </c>
      <c r="T472" s="103" t="str">
        <f>IF(S472&lt;&gt;"",VLOOKUP($S472,stamgegevens!$B$5:$E$15,3,FALSE),"")</f>
        <v/>
      </c>
      <c r="U472" s="103" t="str">
        <f>IF(T472&lt;&gt;"",VLOOKUP($S472,stamgegevens!$B$5:$E$15,4,FALSE),"")</f>
        <v/>
      </c>
      <c r="V472" s="17"/>
      <c r="W472" s="17"/>
      <c r="X472" s="17" t="str">
        <f>IF(Y472="","",VLOOKUP(Y472,stamgegevens!$C$23:$H$52,6,FALSE))</f>
        <v/>
      </c>
      <c r="Y472" s="104" t="str">
        <f>IF('Taarten koppelen'!$S29&lt;&gt;"",'Taarten koppelen'!$S$4,"")</f>
        <v/>
      </c>
      <c r="Z472" s="17" t="str">
        <f>IF('Taarten koppelen'!S29&lt;&gt;"",'Taarten koppelen'!S29,"")</f>
        <v/>
      </c>
      <c r="AE472" s="1" t="str">
        <f t="shared" si="15"/>
        <v/>
      </c>
    </row>
    <row r="473" spans="4:31" x14ac:dyDescent="0.2">
      <c r="D473" s="100" t="str">
        <f>IF($AE473&lt;&gt;"",VLOOKUP($AE473,Afleveradressen!$A$8:$P$57,15,FALSE),"")</f>
        <v/>
      </c>
      <c r="E473" s="17"/>
      <c r="F473" s="17" t="str">
        <f>IF(AE473&lt;&gt;"",Bestelformulier!$F$44,"")</f>
        <v/>
      </c>
      <c r="G473" s="104"/>
      <c r="H473" s="100" t="str">
        <f>IF($AE473&lt;&gt;"",VLOOKUP($AE473,Afleveradressen!$A$8:$P$57,4,FALSE),"")</f>
        <v/>
      </c>
      <c r="I473" s="101" t="str">
        <f>IF($AE473&lt;&gt;"",VLOOKUP($AE473,Afleveradressen!$A$8:$P$57,5,FALSE),"")</f>
        <v/>
      </c>
      <c r="J473" s="101" t="str">
        <f>IF($AE473&lt;&gt;"",VLOOKUP($AE473,Afleveradressen!$A$8:$P$57,6,FALSE),"")</f>
        <v/>
      </c>
      <c r="K473" s="102" t="str">
        <f>IF($AE473&lt;&gt;"",VLOOKUP($AE473,Afleveradressen!$A$8:$P$57,7,FALSE),"")</f>
        <v/>
      </c>
      <c r="L473" s="72" t="str">
        <f>IF(AND('Taarten koppelen'!E30&lt;&gt;"",$Y473&lt;&gt;""),'Taarten koppelen'!E30,"")</f>
        <v/>
      </c>
      <c r="M473" s="72" t="str">
        <f>IF(AND('Taarten koppelen'!F30&lt;&gt;"",$Y473&lt;&gt;""),'Taarten koppelen'!F30,"")</f>
        <v/>
      </c>
      <c r="N473" s="72" t="str">
        <f>IF($AE473&lt;&gt;"",VLOOKUP($AE473,Afleveradressen!$A$8:$P$57,11,FALSE),"")</f>
        <v/>
      </c>
      <c r="O473" s="101" t="str">
        <f>IF($AE473&lt;&gt;"",VLOOKUP($AE473,Afleveradressen!$A$8:$P$57,12,FALSE),"")</f>
        <v/>
      </c>
      <c r="P473" s="72" t="str">
        <f>IF(AND('Taarten koppelen'!G30&lt;&gt;"",$Y473&lt;&gt;""),'Taarten koppelen'!G30,"")</f>
        <v/>
      </c>
      <c r="Q473" s="17" t="str">
        <f t="shared" si="14"/>
        <v/>
      </c>
      <c r="R473" s="102" t="str">
        <f>IF($AE473&lt;&gt;"",VLOOKUP($AE473,Afleveradressen!$A$8:$P$57,8,FALSE),"")</f>
        <v/>
      </c>
      <c r="S473" s="105" t="str">
        <f>IF($AE473&lt;&gt;"",VLOOKUP($AE473,Afleveradressen!$A$8:$P$57,14,FALSE),"")</f>
        <v/>
      </c>
      <c r="T473" s="103" t="str">
        <f>IF(S473&lt;&gt;"",VLOOKUP($S473,stamgegevens!$B$5:$E$15,3,FALSE),"")</f>
        <v/>
      </c>
      <c r="U473" s="103" t="str">
        <f>IF(T473&lt;&gt;"",VLOOKUP($S473,stamgegevens!$B$5:$E$15,4,FALSE),"")</f>
        <v/>
      </c>
      <c r="V473" s="17"/>
      <c r="W473" s="17"/>
      <c r="X473" s="17" t="str">
        <f>IF(Y473="","",VLOOKUP(Y473,stamgegevens!$C$23:$H$52,6,FALSE))</f>
        <v/>
      </c>
      <c r="Y473" s="104" t="str">
        <f>IF('Taarten koppelen'!$S30&lt;&gt;"",'Taarten koppelen'!$S$4,"")</f>
        <v/>
      </c>
      <c r="Z473" s="17" t="str">
        <f>IF('Taarten koppelen'!S30&lt;&gt;"",'Taarten koppelen'!S30,"")</f>
        <v/>
      </c>
      <c r="AE473" s="1" t="str">
        <f t="shared" si="15"/>
        <v/>
      </c>
    </row>
    <row r="474" spans="4:31" x14ac:dyDescent="0.2">
      <c r="D474" s="100" t="str">
        <f>IF($AE474&lt;&gt;"",VLOOKUP($AE474,Afleveradressen!$A$8:$P$57,15,FALSE),"")</f>
        <v/>
      </c>
      <c r="E474" s="17"/>
      <c r="F474" s="17" t="str">
        <f>IF(AE474&lt;&gt;"",Bestelformulier!$F$44,"")</f>
        <v/>
      </c>
      <c r="G474" s="104"/>
      <c r="H474" s="100" t="str">
        <f>IF($AE474&lt;&gt;"",VLOOKUP($AE474,Afleveradressen!$A$8:$P$57,4,FALSE),"")</f>
        <v/>
      </c>
      <c r="I474" s="101" t="str">
        <f>IF($AE474&lt;&gt;"",VLOOKUP($AE474,Afleveradressen!$A$8:$P$57,5,FALSE),"")</f>
        <v/>
      </c>
      <c r="J474" s="101" t="str">
        <f>IF($AE474&lt;&gt;"",VLOOKUP($AE474,Afleveradressen!$A$8:$P$57,6,FALSE),"")</f>
        <v/>
      </c>
      <c r="K474" s="102" t="str">
        <f>IF($AE474&lt;&gt;"",VLOOKUP($AE474,Afleveradressen!$A$8:$P$57,7,FALSE),"")</f>
        <v/>
      </c>
      <c r="L474" s="72" t="str">
        <f>IF(AND('Taarten koppelen'!E31&lt;&gt;"",$Y474&lt;&gt;""),'Taarten koppelen'!E31,"")</f>
        <v/>
      </c>
      <c r="M474" s="72" t="str">
        <f>IF(AND('Taarten koppelen'!F31&lt;&gt;"",$Y474&lt;&gt;""),'Taarten koppelen'!F31,"")</f>
        <v/>
      </c>
      <c r="N474" s="72" t="str">
        <f>IF($AE474&lt;&gt;"",VLOOKUP($AE474,Afleveradressen!$A$8:$P$57,11,FALSE),"")</f>
        <v/>
      </c>
      <c r="O474" s="101" t="str">
        <f>IF($AE474&lt;&gt;"",VLOOKUP($AE474,Afleveradressen!$A$8:$P$57,12,FALSE),"")</f>
        <v/>
      </c>
      <c r="P474" s="72" t="str">
        <f>IF(AND('Taarten koppelen'!G31&lt;&gt;"",$Y474&lt;&gt;""),'Taarten koppelen'!G31,"")</f>
        <v/>
      </c>
      <c r="Q474" s="17" t="str">
        <f t="shared" si="14"/>
        <v/>
      </c>
      <c r="R474" s="102" t="str">
        <f>IF($AE474&lt;&gt;"",VLOOKUP($AE474,Afleveradressen!$A$8:$P$57,8,FALSE),"")</f>
        <v/>
      </c>
      <c r="S474" s="105" t="str">
        <f>IF($AE474&lt;&gt;"",VLOOKUP($AE474,Afleveradressen!$A$8:$P$57,14,FALSE),"")</f>
        <v/>
      </c>
      <c r="T474" s="103" t="str">
        <f>IF(S474&lt;&gt;"",VLOOKUP($S474,stamgegevens!$B$5:$E$15,3,FALSE),"")</f>
        <v/>
      </c>
      <c r="U474" s="103" t="str">
        <f>IF(T474&lt;&gt;"",VLOOKUP($S474,stamgegevens!$B$5:$E$15,4,FALSE),"")</f>
        <v/>
      </c>
      <c r="V474" s="17"/>
      <c r="W474" s="17"/>
      <c r="X474" s="17" t="str">
        <f>IF(Y474="","",VLOOKUP(Y474,stamgegevens!$C$23:$H$52,6,FALSE))</f>
        <v/>
      </c>
      <c r="Y474" s="104" t="str">
        <f>IF('Taarten koppelen'!$S31&lt;&gt;"",'Taarten koppelen'!$S$4,"")</f>
        <v/>
      </c>
      <c r="Z474" s="17" t="str">
        <f>IF('Taarten koppelen'!S31&lt;&gt;"",'Taarten koppelen'!S31,"")</f>
        <v/>
      </c>
      <c r="AE474" s="1" t="str">
        <f t="shared" si="15"/>
        <v/>
      </c>
    </row>
    <row r="475" spans="4:31" x14ac:dyDescent="0.2">
      <c r="D475" s="100" t="str">
        <f>IF($AE475&lt;&gt;"",VLOOKUP($AE475,Afleveradressen!$A$8:$P$57,15,FALSE),"")</f>
        <v/>
      </c>
      <c r="E475" s="17"/>
      <c r="F475" s="17" t="str">
        <f>IF(AE475&lt;&gt;"",Bestelformulier!$F$44,"")</f>
        <v/>
      </c>
      <c r="G475" s="104"/>
      <c r="H475" s="100" t="str">
        <f>IF($AE475&lt;&gt;"",VLOOKUP($AE475,Afleveradressen!$A$8:$P$57,4,FALSE),"")</f>
        <v/>
      </c>
      <c r="I475" s="101" t="str">
        <f>IF($AE475&lt;&gt;"",VLOOKUP($AE475,Afleveradressen!$A$8:$P$57,5,FALSE),"")</f>
        <v/>
      </c>
      <c r="J475" s="101" t="str">
        <f>IF($AE475&lt;&gt;"",VLOOKUP($AE475,Afleveradressen!$A$8:$P$57,6,FALSE),"")</f>
        <v/>
      </c>
      <c r="K475" s="102" t="str">
        <f>IF($AE475&lt;&gt;"",VLOOKUP($AE475,Afleveradressen!$A$8:$P$57,7,FALSE),"")</f>
        <v/>
      </c>
      <c r="L475" s="72" t="str">
        <f>IF(AND('Taarten koppelen'!E32&lt;&gt;"",$Y475&lt;&gt;""),'Taarten koppelen'!E32,"")</f>
        <v/>
      </c>
      <c r="M475" s="72" t="str">
        <f>IF(AND('Taarten koppelen'!F32&lt;&gt;"",$Y475&lt;&gt;""),'Taarten koppelen'!F32,"")</f>
        <v/>
      </c>
      <c r="N475" s="72" t="str">
        <f>IF($AE475&lt;&gt;"",VLOOKUP($AE475,Afleveradressen!$A$8:$P$57,11,FALSE),"")</f>
        <v/>
      </c>
      <c r="O475" s="101" t="str">
        <f>IF($AE475&lt;&gt;"",VLOOKUP($AE475,Afleveradressen!$A$8:$P$57,12,FALSE),"")</f>
        <v/>
      </c>
      <c r="P475" s="72" t="str">
        <f>IF(AND('Taarten koppelen'!G32&lt;&gt;"",$Y475&lt;&gt;""),'Taarten koppelen'!G32,"")</f>
        <v/>
      </c>
      <c r="Q475" s="17" t="str">
        <f t="shared" si="14"/>
        <v/>
      </c>
      <c r="R475" s="102" t="str">
        <f>IF($AE475&lt;&gt;"",VLOOKUP($AE475,Afleveradressen!$A$8:$P$57,8,FALSE),"")</f>
        <v/>
      </c>
      <c r="S475" s="105" t="str">
        <f>IF($AE475&lt;&gt;"",VLOOKUP($AE475,Afleveradressen!$A$8:$P$57,14,FALSE),"")</f>
        <v/>
      </c>
      <c r="T475" s="103" t="str">
        <f>IF(S475&lt;&gt;"",VLOOKUP($S475,stamgegevens!$B$5:$E$15,3,FALSE),"")</f>
        <v/>
      </c>
      <c r="U475" s="103" t="str">
        <f>IF(T475&lt;&gt;"",VLOOKUP($S475,stamgegevens!$B$5:$E$15,4,FALSE),"")</f>
        <v/>
      </c>
      <c r="V475" s="17"/>
      <c r="W475" s="17"/>
      <c r="X475" s="17" t="str">
        <f>IF(Y475="","",VLOOKUP(Y475,stamgegevens!$C$23:$H$52,6,FALSE))</f>
        <v/>
      </c>
      <c r="Y475" s="104" t="str">
        <f>IF('Taarten koppelen'!$S32&lt;&gt;"",'Taarten koppelen'!$S$4,"")</f>
        <v/>
      </c>
      <c r="Z475" s="17" t="str">
        <f>IF('Taarten koppelen'!S32&lt;&gt;"",'Taarten koppelen'!S32,"")</f>
        <v/>
      </c>
      <c r="AE475" s="1" t="str">
        <f t="shared" si="15"/>
        <v/>
      </c>
    </row>
    <row r="476" spans="4:31" x14ac:dyDescent="0.2">
      <c r="D476" s="100" t="str">
        <f>IF($AE476&lt;&gt;"",VLOOKUP($AE476,Afleveradressen!$A$8:$P$57,15,FALSE),"")</f>
        <v/>
      </c>
      <c r="E476" s="17"/>
      <c r="F476" s="17" t="str">
        <f>IF(AE476&lt;&gt;"",Bestelformulier!$F$44,"")</f>
        <v/>
      </c>
      <c r="G476" s="104"/>
      <c r="H476" s="100" t="str">
        <f>IF($AE476&lt;&gt;"",VLOOKUP($AE476,Afleveradressen!$A$8:$P$57,4,FALSE),"")</f>
        <v/>
      </c>
      <c r="I476" s="101" t="str">
        <f>IF($AE476&lt;&gt;"",VLOOKUP($AE476,Afleveradressen!$A$8:$P$57,5,FALSE),"")</f>
        <v/>
      </c>
      <c r="J476" s="101" t="str">
        <f>IF($AE476&lt;&gt;"",VLOOKUP($AE476,Afleveradressen!$A$8:$P$57,6,FALSE),"")</f>
        <v/>
      </c>
      <c r="K476" s="102" t="str">
        <f>IF($AE476&lt;&gt;"",VLOOKUP($AE476,Afleveradressen!$A$8:$P$57,7,FALSE),"")</f>
        <v/>
      </c>
      <c r="L476" s="72" t="str">
        <f>IF(AND('Taarten koppelen'!E33&lt;&gt;"",$Y476&lt;&gt;""),'Taarten koppelen'!E33,"")</f>
        <v/>
      </c>
      <c r="M476" s="72" t="str">
        <f>IF(AND('Taarten koppelen'!F33&lt;&gt;"",$Y476&lt;&gt;""),'Taarten koppelen'!F33,"")</f>
        <v/>
      </c>
      <c r="N476" s="72" t="str">
        <f>IF($AE476&lt;&gt;"",VLOOKUP($AE476,Afleveradressen!$A$8:$P$57,11,FALSE),"")</f>
        <v/>
      </c>
      <c r="O476" s="101" t="str">
        <f>IF($AE476&lt;&gt;"",VLOOKUP($AE476,Afleveradressen!$A$8:$P$57,12,FALSE),"")</f>
        <v/>
      </c>
      <c r="P476" s="72" t="str">
        <f>IF(AND('Taarten koppelen'!G33&lt;&gt;"",$Y476&lt;&gt;""),'Taarten koppelen'!G33,"")</f>
        <v/>
      </c>
      <c r="Q476" s="17" t="str">
        <f t="shared" si="14"/>
        <v/>
      </c>
      <c r="R476" s="102" t="str">
        <f>IF($AE476&lt;&gt;"",VLOOKUP($AE476,Afleveradressen!$A$8:$P$57,8,FALSE),"")</f>
        <v/>
      </c>
      <c r="S476" s="105" t="str">
        <f>IF($AE476&lt;&gt;"",VLOOKUP($AE476,Afleveradressen!$A$8:$P$57,14,FALSE),"")</f>
        <v/>
      </c>
      <c r="T476" s="103" t="str">
        <f>IF(S476&lt;&gt;"",VLOOKUP($S476,stamgegevens!$B$5:$E$15,3,FALSE),"")</f>
        <v/>
      </c>
      <c r="U476" s="103" t="str">
        <f>IF(T476&lt;&gt;"",VLOOKUP($S476,stamgegevens!$B$5:$E$15,4,FALSE),"")</f>
        <v/>
      </c>
      <c r="V476" s="17"/>
      <c r="W476" s="17"/>
      <c r="X476" s="17" t="str">
        <f>IF(Y476="","",VLOOKUP(Y476,stamgegevens!$C$23:$H$52,6,FALSE))</f>
        <v/>
      </c>
      <c r="Y476" s="104" t="str">
        <f>IF('Taarten koppelen'!$S33&lt;&gt;"",'Taarten koppelen'!$S$4,"")</f>
        <v/>
      </c>
      <c r="Z476" s="17" t="str">
        <f>IF('Taarten koppelen'!S33&lt;&gt;"",'Taarten koppelen'!S33,"")</f>
        <v/>
      </c>
      <c r="AE476" s="1" t="str">
        <f t="shared" si="15"/>
        <v/>
      </c>
    </row>
    <row r="477" spans="4:31" x14ac:dyDescent="0.2">
      <c r="D477" s="100" t="str">
        <f>IF($AE477&lt;&gt;"",VLOOKUP($AE477,Afleveradressen!$A$8:$P$57,15,FALSE),"")</f>
        <v/>
      </c>
      <c r="E477" s="17"/>
      <c r="F477" s="17" t="str">
        <f>IF(AE477&lt;&gt;"",Bestelformulier!$F$44,"")</f>
        <v/>
      </c>
      <c r="G477" s="104"/>
      <c r="H477" s="100" t="str">
        <f>IF($AE477&lt;&gt;"",VLOOKUP($AE477,Afleveradressen!$A$8:$P$57,4,FALSE),"")</f>
        <v/>
      </c>
      <c r="I477" s="101" t="str">
        <f>IF($AE477&lt;&gt;"",VLOOKUP($AE477,Afleveradressen!$A$8:$P$57,5,FALSE),"")</f>
        <v/>
      </c>
      <c r="J477" s="101" t="str">
        <f>IF($AE477&lt;&gt;"",VLOOKUP($AE477,Afleveradressen!$A$8:$P$57,6,FALSE),"")</f>
        <v/>
      </c>
      <c r="K477" s="102" t="str">
        <f>IF($AE477&lt;&gt;"",VLOOKUP($AE477,Afleveradressen!$A$8:$P$57,7,FALSE),"")</f>
        <v/>
      </c>
      <c r="L477" s="72" t="str">
        <f>IF(AND('Taarten koppelen'!E34&lt;&gt;"",$Y477&lt;&gt;""),'Taarten koppelen'!E34,"")</f>
        <v/>
      </c>
      <c r="M477" s="72" t="str">
        <f>IF(AND('Taarten koppelen'!F34&lt;&gt;"",$Y477&lt;&gt;""),'Taarten koppelen'!F34,"")</f>
        <v/>
      </c>
      <c r="N477" s="72" t="str">
        <f>IF($AE477&lt;&gt;"",VLOOKUP($AE477,Afleveradressen!$A$8:$P$57,11,FALSE),"")</f>
        <v/>
      </c>
      <c r="O477" s="101" t="str">
        <f>IF($AE477&lt;&gt;"",VLOOKUP($AE477,Afleveradressen!$A$8:$P$57,12,FALSE),"")</f>
        <v/>
      </c>
      <c r="P477" s="72" t="str">
        <f>IF(AND('Taarten koppelen'!G34&lt;&gt;"",$Y477&lt;&gt;""),'Taarten koppelen'!G34,"")</f>
        <v/>
      </c>
      <c r="Q477" s="17" t="str">
        <f t="shared" si="14"/>
        <v/>
      </c>
      <c r="R477" s="102" t="str">
        <f>IF($AE477&lt;&gt;"",VLOOKUP($AE477,Afleveradressen!$A$8:$P$57,8,FALSE),"")</f>
        <v/>
      </c>
      <c r="S477" s="105" t="str">
        <f>IF($AE477&lt;&gt;"",VLOOKUP($AE477,Afleveradressen!$A$8:$P$57,14,FALSE),"")</f>
        <v/>
      </c>
      <c r="T477" s="103" t="str">
        <f>IF(S477&lt;&gt;"",VLOOKUP($S477,stamgegevens!$B$5:$E$15,3,FALSE),"")</f>
        <v/>
      </c>
      <c r="U477" s="103" t="str">
        <f>IF(T477&lt;&gt;"",VLOOKUP($S477,stamgegevens!$B$5:$E$15,4,FALSE),"")</f>
        <v/>
      </c>
      <c r="V477" s="17"/>
      <c r="W477" s="17"/>
      <c r="X477" s="17" t="str">
        <f>IF(Y477="","",VLOOKUP(Y477,stamgegevens!$C$23:$H$52,6,FALSE))</f>
        <v/>
      </c>
      <c r="Y477" s="104" t="str">
        <f>IF('Taarten koppelen'!$S34&lt;&gt;"",'Taarten koppelen'!$S$4,"")</f>
        <v/>
      </c>
      <c r="Z477" s="17" t="str">
        <f>IF('Taarten koppelen'!S34&lt;&gt;"",'Taarten koppelen'!S34,"")</f>
        <v/>
      </c>
      <c r="AE477" s="1" t="str">
        <f t="shared" si="15"/>
        <v/>
      </c>
    </row>
    <row r="478" spans="4:31" x14ac:dyDescent="0.2">
      <c r="D478" s="100" t="str">
        <f>IF($AE478&lt;&gt;"",VLOOKUP($AE478,Afleveradressen!$A$8:$P$57,15,FALSE),"")</f>
        <v/>
      </c>
      <c r="E478" s="17"/>
      <c r="F478" s="17" t="str">
        <f>IF(AE478&lt;&gt;"",Bestelformulier!$F$44,"")</f>
        <v/>
      </c>
      <c r="G478" s="104"/>
      <c r="H478" s="100" t="str">
        <f>IF($AE478&lt;&gt;"",VLOOKUP($AE478,Afleveradressen!$A$8:$P$57,4,FALSE),"")</f>
        <v/>
      </c>
      <c r="I478" s="101" t="str">
        <f>IF($AE478&lt;&gt;"",VLOOKUP($AE478,Afleveradressen!$A$8:$P$57,5,FALSE),"")</f>
        <v/>
      </c>
      <c r="J478" s="101" t="str">
        <f>IF($AE478&lt;&gt;"",VLOOKUP($AE478,Afleveradressen!$A$8:$P$57,6,FALSE),"")</f>
        <v/>
      </c>
      <c r="K478" s="102" t="str">
        <f>IF($AE478&lt;&gt;"",VLOOKUP($AE478,Afleveradressen!$A$8:$P$57,7,FALSE),"")</f>
        <v/>
      </c>
      <c r="L478" s="72" t="str">
        <f>IF(AND('Taarten koppelen'!E35&lt;&gt;"",$Y478&lt;&gt;""),'Taarten koppelen'!E35,"")</f>
        <v/>
      </c>
      <c r="M478" s="72" t="str">
        <f>IF(AND('Taarten koppelen'!F35&lt;&gt;"",$Y478&lt;&gt;""),'Taarten koppelen'!F35,"")</f>
        <v/>
      </c>
      <c r="N478" s="72" t="str">
        <f>IF($AE478&lt;&gt;"",VLOOKUP($AE478,Afleveradressen!$A$8:$P$57,11,FALSE),"")</f>
        <v/>
      </c>
      <c r="O478" s="101" t="str">
        <f>IF($AE478&lt;&gt;"",VLOOKUP($AE478,Afleveradressen!$A$8:$P$57,12,FALSE),"")</f>
        <v/>
      </c>
      <c r="P478" s="72" t="str">
        <f>IF(AND('Taarten koppelen'!G35&lt;&gt;"",$Y478&lt;&gt;""),'Taarten koppelen'!G35,"")</f>
        <v/>
      </c>
      <c r="Q478" s="17" t="str">
        <f t="shared" si="14"/>
        <v/>
      </c>
      <c r="R478" s="102" t="str">
        <f>IF($AE478&lt;&gt;"",VLOOKUP($AE478,Afleveradressen!$A$8:$P$57,8,FALSE),"")</f>
        <v/>
      </c>
      <c r="S478" s="105" t="str">
        <f>IF($AE478&lt;&gt;"",VLOOKUP($AE478,Afleveradressen!$A$8:$P$57,14,FALSE),"")</f>
        <v/>
      </c>
      <c r="T478" s="103" t="str">
        <f>IF(S478&lt;&gt;"",VLOOKUP($S478,stamgegevens!$B$5:$E$15,3,FALSE),"")</f>
        <v/>
      </c>
      <c r="U478" s="103" t="str">
        <f>IF(T478&lt;&gt;"",VLOOKUP($S478,stamgegevens!$B$5:$E$15,4,FALSE),"")</f>
        <v/>
      </c>
      <c r="V478" s="17"/>
      <c r="W478" s="17"/>
      <c r="X478" s="17" t="str">
        <f>IF(Y478="","",VLOOKUP(Y478,stamgegevens!$C$23:$H$52,6,FALSE))</f>
        <v/>
      </c>
      <c r="Y478" s="104" t="str">
        <f>IF('Taarten koppelen'!$S35&lt;&gt;"",'Taarten koppelen'!$S$4,"")</f>
        <v/>
      </c>
      <c r="Z478" s="17" t="str">
        <f>IF('Taarten koppelen'!S35&lt;&gt;"",'Taarten koppelen'!S35,"")</f>
        <v/>
      </c>
      <c r="AE478" s="1" t="str">
        <f t="shared" si="15"/>
        <v/>
      </c>
    </row>
    <row r="479" spans="4:31" x14ac:dyDescent="0.2">
      <c r="D479" s="100" t="str">
        <f>IF($AE479&lt;&gt;"",VLOOKUP($AE479,Afleveradressen!$A$8:$P$57,15,FALSE),"")</f>
        <v/>
      </c>
      <c r="E479" s="17"/>
      <c r="F479" s="17" t="str">
        <f>IF(AE479&lt;&gt;"",Bestelformulier!$F$44,"")</f>
        <v/>
      </c>
      <c r="G479" s="104"/>
      <c r="H479" s="100" t="str">
        <f>IF($AE479&lt;&gt;"",VLOOKUP($AE479,Afleveradressen!$A$8:$P$57,4,FALSE),"")</f>
        <v/>
      </c>
      <c r="I479" s="101" t="str">
        <f>IF($AE479&lt;&gt;"",VLOOKUP($AE479,Afleveradressen!$A$8:$P$57,5,FALSE),"")</f>
        <v/>
      </c>
      <c r="J479" s="101" t="str">
        <f>IF($AE479&lt;&gt;"",VLOOKUP($AE479,Afleveradressen!$A$8:$P$57,6,FALSE),"")</f>
        <v/>
      </c>
      <c r="K479" s="102" t="str">
        <f>IF($AE479&lt;&gt;"",VLOOKUP($AE479,Afleveradressen!$A$8:$P$57,7,FALSE),"")</f>
        <v/>
      </c>
      <c r="L479" s="72" t="str">
        <f>IF(AND('Taarten koppelen'!E36&lt;&gt;"",$Y479&lt;&gt;""),'Taarten koppelen'!E36,"")</f>
        <v/>
      </c>
      <c r="M479" s="72" t="str">
        <f>IF(AND('Taarten koppelen'!F36&lt;&gt;"",$Y479&lt;&gt;""),'Taarten koppelen'!F36,"")</f>
        <v/>
      </c>
      <c r="N479" s="72" t="str">
        <f>IF($AE479&lt;&gt;"",VLOOKUP($AE479,Afleveradressen!$A$8:$P$57,11,FALSE),"")</f>
        <v/>
      </c>
      <c r="O479" s="101" t="str">
        <f>IF($AE479&lt;&gt;"",VLOOKUP($AE479,Afleveradressen!$A$8:$P$57,12,FALSE),"")</f>
        <v/>
      </c>
      <c r="P479" s="72" t="str">
        <f>IF(AND('Taarten koppelen'!G36&lt;&gt;"",$Y479&lt;&gt;""),'Taarten koppelen'!G36,"")</f>
        <v/>
      </c>
      <c r="Q479" s="17" t="str">
        <f t="shared" si="14"/>
        <v/>
      </c>
      <c r="R479" s="102" t="str">
        <f>IF($AE479&lt;&gt;"",VLOOKUP($AE479,Afleveradressen!$A$8:$P$57,8,FALSE),"")</f>
        <v/>
      </c>
      <c r="S479" s="105" t="str">
        <f>IF($AE479&lt;&gt;"",VLOOKUP($AE479,Afleveradressen!$A$8:$P$57,14,FALSE),"")</f>
        <v/>
      </c>
      <c r="T479" s="103" t="str">
        <f>IF(S479&lt;&gt;"",VLOOKUP($S479,stamgegevens!$B$5:$E$15,3,FALSE),"")</f>
        <v/>
      </c>
      <c r="U479" s="103" t="str">
        <f>IF(T479&lt;&gt;"",VLOOKUP($S479,stamgegevens!$B$5:$E$15,4,FALSE),"")</f>
        <v/>
      </c>
      <c r="V479" s="17"/>
      <c r="W479" s="17"/>
      <c r="X479" s="17" t="str">
        <f>IF(Y479="","",VLOOKUP(Y479,stamgegevens!$C$23:$H$52,6,FALSE))</f>
        <v/>
      </c>
      <c r="Y479" s="104" t="str">
        <f>IF('Taarten koppelen'!$S36&lt;&gt;"",'Taarten koppelen'!$S$4,"")</f>
        <v/>
      </c>
      <c r="Z479" s="17" t="str">
        <f>IF('Taarten koppelen'!S36&lt;&gt;"",'Taarten koppelen'!S36,"")</f>
        <v/>
      </c>
      <c r="AE479" s="1" t="str">
        <f t="shared" si="15"/>
        <v/>
      </c>
    </row>
    <row r="480" spans="4:31" x14ac:dyDescent="0.2">
      <c r="D480" s="100" t="str">
        <f>IF($AE480&lt;&gt;"",VLOOKUP($AE480,Afleveradressen!$A$8:$P$57,15,FALSE),"")</f>
        <v/>
      </c>
      <c r="E480" s="17"/>
      <c r="F480" s="17" t="str">
        <f>IF(AE480&lt;&gt;"",Bestelformulier!$F$44,"")</f>
        <v/>
      </c>
      <c r="G480" s="104"/>
      <c r="H480" s="100" t="str">
        <f>IF($AE480&lt;&gt;"",VLOOKUP($AE480,Afleveradressen!$A$8:$P$57,4,FALSE),"")</f>
        <v/>
      </c>
      <c r="I480" s="101" t="str">
        <f>IF($AE480&lt;&gt;"",VLOOKUP($AE480,Afleveradressen!$A$8:$P$57,5,FALSE),"")</f>
        <v/>
      </c>
      <c r="J480" s="101" t="str">
        <f>IF($AE480&lt;&gt;"",VLOOKUP($AE480,Afleveradressen!$A$8:$P$57,6,FALSE),"")</f>
        <v/>
      </c>
      <c r="K480" s="102" t="str">
        <f>IF($AE480&lt;&gt;"",VLOOKUP($AE480,Afleveradressen!$A$8:$P$57,7,FALSE),"")</f>
        <v/>
      </c>
      <c r="L480" s="72" t="str">
        <f>IF(AND('Taarten koppelen'!E37&lt;&gt;"",$Y480&lt;&gt;""),'Taarten koppelen'!E37,"")</f>
        <v/>
      </c>
      <c r="M480" s="72" t="str">
        <f>IF(AND('Taarten koppelen'!F37&lt;&gt;"",$Y480&lt;&gt;""),'Taarten koppelen'!F37,"")</f>
        <v/>
      </c>
      <c r="N480" s="72" t="str">
        <f>IF($AE480&lt;&gt;"",VLOOKUP($AE480,Afleveradressen!$A$8:$P$57,11,FALSE),"")</f>
        <v/>
      </c>
      <c r="O480" s="101" t="str">
        <f>IF($AE480&lt;&gt;"",VLOOKUP($AE480,Afleveradressen!$A$8:$P$57,12,FALSE),"")</f>
        <v/>
      </c>
      <c r="P480" s="72" t="str">
        <f>IF(AND('Taarten koppelen'!G37&lt;&gt;"",$Y480&lt;&gt;""),'Taarten koppelen'!G37,"")</f>
        <v/>
      </c>
      <c r="Q480" s="17" t="str">
        <f t="shared" si="14"/>
        <v/>
      </c>
      <c r="R480" s="102" t="str">
        <f>IF($AE480&lt;&gt;"",VLOOKUP($AE480,Afleveradressen!$A$8:$P$57,8,FALSE),"")</f>
        <v/>
      </c>
      <c r="S480" s="105" t="str">
        <f>IF($AE480&lt;&gt;"",VLOOKUP($AE480,Afleveradressen!$A$8:$P$57,14,FALSE),"")</f>
        <v/>
      </c>
      <c r="T480" s="103" t="str">
        <f>IF(S480&lt;&gt;"",VLOOKUP($S480,stamgegevens!$B$5:$E$15,3,FALSE),"")</f>
        <v/>
      </c>
      <c r="U480" s="103" t="str">
        <f>IF(T480&lt;&gt;"",VLOOKUP($S480,stamgegevens!$B$5:$E$15,4,FALSE),"")</f>
        <v/>
      </c>
      <c r="V480" s="17"/>
      <c r="W480" s="17"/>
      <c r="X480" s="17" t="str">
        <f>IF(Y480="","",VLOOKUP(Y480,stamgegevens!$C$23:$H$52,6,FALSE))</f>
        <v/>
      </c>
      <c r="Y480" s="104" t="str">
        <f>IF('Taarten koppelen'!$S37&lt;&gt;"",'Taarten koppelen'!$S$4,"")</f>
        <v/>
      </c>
      <c r="Z480" s="17" t="str">
        <f>IF('Taarten koppelen'!S37&lt;&gt;"",'Taarten koppelen'!S37,"")</f>
        <v/>
      </c>
      <c r="AE480" s="1" t="str">
        <f t="shared" si="15"/>
        <v/>
      </c>
    </row>
    <row r="481" spans="4:31" x14ac:dyDescent="0.2">
      <c r="D481" s="100" t="str">
        <f>IF($AE481&lt;&gt;"",VLOOKUP($AE481,Afleveradressen!$A$8:$P$57,15,FALSE),"")</f>
        <v/>
      </c>
      <c r="E481" s="17"/>
      <c r="F481" s="17" t="str">
        <f>IF(AE481&lt;&gt;"",Bestelformulier!$F$44,"")</f>
        <v/>
      </c>
      <c r="G481" s="104"/>
      <c r="H481" s="100" t="str">
        <f>IF($AE481&lt;&gt;"",VLOOKUP($AE481,Afleveradressen!$A$8:$P$57,4,FALSE),"")</f>
        <v/>
      </c>
      <c r="I481" s="101" t="str">
        <f>IF($AE481&lt;&gt;"",VLOOKUP($AE481,Afleveradressen!$A$8:$P$57,5,FALSE),"")</f>
        <v/>
      </c>
      <c r="J481" s="101" t="str">
        <f>IF($AE481&lt;&gt;"",VLOOKUP($AE481,Afleveradressen!$A$8:$P$57,6,FALSE),"")</f>
        <v/>
      </c>
      <c r="K481" s="102" t="str">
        <f>IF($AE481&lt;&gt;"",VLOOKUP($AE481,Afleveradressen!$A$8:$P$57,7,FALSE),"")</f>
        <v/>
      </c>
      <c r="L481" s="72" t="str">
        <f>IF(AND('Taarten koppelen'!E38&lt;&gt;"",$Y481&lt;&gt;""),'Taarten koppelen'!E38,"")</f>
        <v/>
      </c>
      <c r="M481" s="72" t="str">
        <f>IF(AND('Taarten koppelen'!F38&lt;&gt;"",$Y481&lt;&gt;""),'Taarten koppelen'!F38,"")</f>
        <v/>
      </c>
      <c r="N481" s="72" t="str">
        <f>IF($AE481&lt;&gt;"",VLOOKUP($AE481,Afleveradressen!$A$8:$P$57,11,FALSE),"")</f>
        <v/>
      </c>
      <c r="O481" s="101" t="str">
        <f>IF($AE481&lt;&gt;"",VLOOKUP($AE481,Afleveradressen!$A$8:$P$57,12,FALSE),"")</f>
        <v/>
      </c>
      <c r="P481" s="72" t="str">
        <f>IF(AND('Taarten koppelen'!G38&lt;&gt;"",$Y481&lt;&gt;""),'Taarten koppelen'!G38,"")</f>
        <v/>
      </c>
      <c r="Q481" s="17" t="str">
        <f t="shared" si="14"/>
        <v/>
      </c>
      <c r="R481" s="102" t="str">
        <f>IF($AE481&lt;&gt;"",VLOOKUP($AE481,Afleveradressen!$A$8:$P$57,8,FALSE),"")</f>
        <v/>
      </c>
      <c r="S481" s="105" t="str">
        <f>IF($AE481&lt;&gt;"",VLOOKUP($AE481,Afleveradressen!$A$8:$P$57,14,FALSE),"")</f>
        <v/>
      </c>
      <c r="T481" s="103" t="str">
        <f>IF(S481&lt;&gt;"",VLOOKUP($S481,stamgegevens!$B$5:$E$15,3,FALSE),"")</f>
        <v/>
      </c>
      <c r="U481" s="103" t="str">
        <f>IF(T481&lt;&gt;"",VLOOKUP($S481,stamgegevens!$B$5:$E$15,4,FALSE),"")</f>
        <v/>
      </c>
      <c r="V481" s="17"/>
      <c r="W481" s="17"/>
      <c r="X481" s="17" t="str">
        <f>IF(Y481="","",VLOOKUP(Y481,stamgegevens!$C$23:$H$52,6,FALSE))</f>
        <v/>
      </c>
      <c r="Y481" s="104" t="str">
        <f>IF('Taarten koppelen'!$S38&lt;&gt;"",'Taarten koppelen'!$S$4,"")</f>
        <v/>
      </c>
      <c r="Z481" s="17" t="str">
        <f>IF('Taarten koppelen'!S38&lt;&gt;"",'Taarten koppelen'!S38,"")</f>
        <v/>
      </c>
      <c r="AE481" s="1" t="str">
        <f t="shared" si="15"/>
        <v/>
      </c>
    </row>
    <row r="482" spans="4:31" x14ac:dyDescent="0.2">
      <c r="D482" s="100" t="str">
        <f>IF($AE482&lt;&gt;"",VLOOKUP($AE482,Afleveradressen!$A$8:$P$57,15,FALSE),"")</f>
        <v/>
      </c>
      <c r="E482" s="17"/>
      <c r="F482" s="17" t="str">
        <f>IF(AE482&lt;&gt;"",Bestelformulier!$F$44,"")</f>
        <v/>
      </c>
      <c r="G482" s="104"/>
      <c r="H482" s="100" t="str">
        <f>IF($AE482&lt;&gt;"",VLOOKUP($AE482,Afleveradressen!$A$8:$P$57,4,FALSE),"")</f>
        <v/>
      </c>
      <c r="I482" s="101" t="str">
        <f>IF($AE482&lt;&gt;"",VLOOKUP($AE482,Afleveradressen!$A$8:$P$57,5,FALSE),"")</f>
        <v/>
      </c>
      <c r="J482" s="101" t="str">
        <f>IF($AE482&lt;&gt;"",VLOOKUP($AE482,Afleveradressen!$A$8:$P$57,6,FALSE),"")</f>
        <v/>
      </c>
      <c r="K482" s="102" t="str">
        <f>IF($AE482&lt;&gt;"",VLOOKUP($AE482,Afleveradressen!$A$8:$P$57,7,FALSE),"")</f>
        <v/>
      </c>
      <c r="L482" s="72" t="str">
        <f>IF(AND('Taarten koppelen'!E39&lt;&gt;"",$Y482&lt;&gt;""),'Taarten koppelen'!E39,"")</f>
        <v/>
      </c>
      <c r="M482" s="72" t="str">
        <f>IF(AND('Taarten koppelen'!F39&lt;&gt;"",$Y482&lt;&gt;""),'Taarten koppelen'!F39,"")</f>
        <v/>
      </c>
      <c r="N482" s="72" t="str">
        <f>IF($AE482&lt;&gt;"",VLOOKUP($AE482,Afleveradressen!$A$8:$P$57,11,FALSE),"")</f>
        <v/>
      </c>
      <c r="O482" s="101" t="str">
        <f>IF($AE482&lt;&gt;"",VLOOKUP($AE482,Afleveradressen!$A$8:$P$57,12,FALSE),"")</f>
        <v/>
      </c>
      <c r="P482" s="72" t="str">
        <f>IF(AND('Taarten koppelen'!G39&lt;&gt;"",$Y482&lt;&gt;""),'Taarten koppelen'!G39,"")</f>
        <v/>
      </c>
      <c r="Q482" s="17" t="str">
        <f t="shared" si="14"/>
        <v/>
      </c>
      <c r="R482" s="102" t="str">
        <f>IF($AE482&lt;&gt;"",VLOOKUP($AE482,Afleveradressen!$A$8:$P$57,8,FALSE),"")</f>
        <v/>
      </c>
      <c r="S482" s="105" t="str">
        <f>IF($AE482&lt;&gt;"",VLOOKUP($AE482,Afleveradressen!$A$8:$P$57,14,FALSE),"")</f>
        <v/>
      </c>
      <c r="T482" s="103" t="str">
        <f>IF(S482&lt;&gt;"",VLOOKUP($S482,stamgegevens!$B$5:$E$15,3,FALSE),"")</f>
        <v/>
      </c>
      <c r="U482" s="103" t="str">
        <f>IF(T482&lt;&gt;"",VLOOKUP($S482,stamgegevens!$B$5:$E$15,4,FALSE),"")</f>
        <v/>
      </c>
      <c r="V482" s="17"/>
      <c r="W482" s="17"/>
      <c r="X482" s="17" t="str">
        <f>IF(Y482="","",VLOOKUP(Y482,stamgegevens!$C$23:$H$52,6,FALSE))</f>
        <v/>
      </c>
      <c r="Y482" s="104" t="str">
        <f>IF('Taarten koppelen'!$S39&lt;&gt;"",'Taarten koppelen'!$S$4,"")</f>
        <v/>
      </c>
      <c r="Z482" s="17" t="str">
        <f>IF('Taarten koppelen'!S39&lt;&gt;"",'Taarten koppelen'!S39,"")</f>
        <v/>
      </c>
      <c r="AE482" s="1" t="str">
        <f t="shared" si="15"/>
        <v/>
      </c>
    </row>
    <row r="483" spans="4:31" x14ac:dyDescent="0.2">
      <c r="D483" s="100" t="str">
        <f>IF($AE483&lt;&gt;"",VLOOKUP($AE483,Afleveradressen!$A$8:$P$57,15,FALSE),"")</f>
        <v/>
      </c>
      <c r="E483" s="17"/>
      <c r="F483" s="17" t="str">
        <f>IF(AE483&lt;&gt;"",Bestelformulier!$F$44,"")</f>
        <v/>
      </c>
      <c r="G483" s="104"/>
      <c r="H483" s="100" t="str">
        <f>IF($AE483&lt;&gt;"",VLOOKUP($AE483,Afleveradressen!$A$8:$P$57,4,FALSE),"")</f>
        <v/>
      </c>
      <c r="I483" s="101" t="str">
        <f>IF($AE483&lt;&gt;"",VLOOKUP($AE483,Afleveradressen!$A$8:$P$57,5,FALSE),"")</f>
        <v/>
      </c>
      <c r="J483" s="101" t="str">
        <f>IF($AE483&lt;&gt;"",VLOOKUP($AE483,Afleveradressen!$A$8:$P$57,6,FALSE),"")</f>
        <v/>
      </c>
      <c r="K483" s="102" t="str">
        <f>IF($AE483&lt;&gt;"",VLOOKUP($AE483,Afleveradressen!$A$8:$P$57,7,FALSE),"")</f>
        <v/>
      </c>
      <c r="L483" s="72" t="str">
        <f>IF(AND('Taarten koppelen'!E40&lt;&gt;"",$Y483&lt;&gt;""),'Taarten koppelen'!E40,"")</f>
        <v/>
      </c>
      <c r="M483" s="72" t="str">
        <f>IF(AND('Taarten koppelen'!F40&lt;&gt;"",$Y483&lt;&gt;""),'Taarten koppelen'!F40,"")</f>
        <v/>
      </c>
      <c r="N483" s="72" t="str">
        <f>IF($AE483&lt;&gt;"",VLOOKUP($AE483,Afleveradressen!$A$8:$P$57,11,FALSE),"")</f>
        <v/>
      </c>
      <c r="O483" s="101" t="str">
        <f>IF($AE483&lt;&gt;"",VLOOKUP($AE483,Afleveradressen!$A$8:$P$57,12,FALSE),"")</f>
        <v/>
      </c>
      <c r="P483" s="72" t="str">
        <f>IF(AND('Taarten koppelen'!G40&lt;&gt;"",$Y483&lt;&gt;""),'Taarten koppelen'!G40,"")</f>
        <v/>
      </c>
      <c r="Q483" s="17" t="str">
        <f t="shared" si="14"/>
        <v/>
      </c>
      <c r="R483" s="102" t="str">
        <f>IF($AE483&lt;&gt;"",VLOOKUP($AE483,Afleveradressen!$A$8:$P$57,8,FALSE),"")</f>
        <v/>
      </c>
      <c r="S483" s="105" t="str">
        <f>IF($AE483&lt;&gt;"",VLOOKUP($AE483,Afleveradressen!$A$8:$P$57,14,FALSE),"")</f>
        <v/>
      </c>
      <c r="T483" s="103" t="str">
        <f>IF(S483&lt;&gt;"",VLOOKUP($S483,stamgegevens!$B$5:$E$15,3,FALSE),"")</f>
        <v/>
      </c>
      <c r="U483" s="103" t="str">
        <f>IF(T483&lt;&gt;"",VLOOKUP($S483,stamgegevens!$B$5:$E$15,4,FALSE),"")</f>
        <v/>
      </c>
      <c r="V483" s="17"/>
      <c r="W483" s="17"/>
      <c r="X483" s="17" t="str">
        <f>IF(Y483="","",VLOOKUP(Y483,stamgegevens!$C$23:$H$52,6,FALSE))</f>
        <v/>
      </c>
      <c r="Y483" s="104" t="str">
        <f>IF('Taarten koppelen'!$S40&lt;&gt;"",'Taarten koppelen'!$S$4,"")</f>
        <v/>
      </c>
      <c r="Z483" s="17" t="str">
        <f>IF('Taarten koppelen'!S40&lt;&gt;"",'Taarten koppelen'!S40,"")</f>
        <v/>
      </c>
      <c r="AE483" s="1" t="str">
        <f t="shared" si="15"/>
        <v/>
      </c>
    </row>
    <row r="484" spans="4:31" x14ac:dyDescent="0.2">
      <c r="D484" s="100" t="str">
        <f>IF($AE484&lt;&gt;"",VLOOKUP($AE484,Afleveradressen!$A$8:$P$57,15,FALSE),"")</f>
        <v/>
      </c>
      <c r="E484" s="17"/>
      <c r="F484" s="17" t="str">
        <f>IF(AE484&lt;&gt;"",Bestelformulier!$F$44,"")</f>
        <v/>
      </c>
      <c r="G484" s="104"/>
      <c r="H484" s="100" t="str">
        <f>IF($AE484&lt;&gt;"",VLOOKUP($AE484,Afleveradressen!$A$8:$P$57,4,FALSE),"")</f>
        <v/>
      </c>
      <c r="I484" s="101" t="str">
        <f>IF($AE484&lt;&gt;"",VLOOKUP($AE484,Afleveradressen!$A$8:$P$57,5,FALSE),"")</f>
        <v/>
      </c>
      <c r="J484" s="101" t="str">
        <f>IF($AE484&lt;&gt;"",VLOOKUP($AE484,Afleveradressen!$A$8:$P$57,6,FALSE),"")</f>
        <v/>
      </c>
      <c r="K484" s="102" t="str">
        <f>IF($AE484&lt;&gt;"",VLOOKUP($AE484,Afleveradressen!$A$8:$P$57,7,FALSE),"")</f>
        <v/>
      </c>
      <c r="L484" s="72" t="str">
        <f>IF(AND('Taarten koppelen'!E41&lt;&gt;"",$Y484&lt;&gt;""),'Taarten koppelen'!E41,"")</f>
        <v/>
      </c>
      <c r="M484" s="72" t="str">
        <f>IF(AND('Taarten koppelen'!F41&lt;&gt;"",$Y484&lt;&gt;""),'Taarten koppelen'!F41,"")</f>
        <v/>
      </c>
      <c r="N484" s="72" t="str">
        <f>IF($AE484&lt;&gt;"",VLOOKUP($AE484,Afleveradressen!$A$8:$P$57,11,FALSE),"")</f>
        <v/>
      </c>
      <c r="O484" s="101" t="str">
        <f>IF($AE484&lt;&gt;"",VLOOKUP($AE484,Afleveradressen!$A$8:$P$57,12,FALSE),"")</f>
        <v/>
      </c>
      <c r="P484" s="72" t="str">
        <f>IF(AND('Taarten koppelen'!G41&lt;&gt;"",$Y484&lt;&gt;""),'Taarten koppelen'!G41,"")</f>
        <v/>
      </c>
      <c r="Q484" s="17" t="str">
        <f t="shared" si="14"/>
        <v/>
      </c>
      <c r="R484" s="102" t="str">
        <f>IF($AE484&lt;&gt;"",VLOOKUP($AE484,Afleveradressen!$A$8:$P$57,8,FALSE),"")</f>
        <v/>
      </c>
      <c r="S484" s="105" t="str">
        <f>IF($AE484&lt;&gt;"",VLOOKUP($AE484,Afleveradressen!$A$8:$P$57,14,FALSE),"")</f>
        <v/>
      </c>
      <c r="T484" s="103" t="str">
        <f>IF(S484&lt;&gt;"",VLOOKUP($S484,stamgegevens!$B$5:$E$15,3,FALSE),"")</f>
        <v/>
      </c>
      <c r="U484" s="103" t="str">
        <f>IF(T484&lt;&gt;"",VLOOKUP($S484,stamgegevens!$B$5:$E$15,4,FALSE),"")</f>
        <v/>
      </c>
      <c r="V484" s="17"/>
      <c r="W484" s="17"/>
      <c r="X484" s="17" t="str">
        <f>IF(Y484="","",VLOOKUP(Y484,stamgegevens!$C$23:$H$52,6,FALSE))</f>
        <v/>
      </c>
      <c r="Y484" s="104" t="str">
        <f>IF('Taarten koppelen'!$S41&lt;&gt;"",'Taarten koppelen'!$S$4,"")</f>
        <v/>
      </c>
      <c r="Z484" s="17" t="str">
        <f>IF('Taarten koppelen'!S41&lt;&gt;"",'Taarten koppelen'!S41,"")</f>
        <v/>
      </c>
      <c r="AE484" s="1" t="str">
        <f t="shared" si="15"/>
        <v/>
      </c>
    </row>
    <row r="485" spans="4:31" x14ac:dyDescent="0.2">
      <c r="D485" s="100" t="str">
        <f>IF($AE485&lt;&gt;"",VLOOKUP($AE485,Afleveradressen!$A$8:$P$57,15,FALSE),"")</f>
        <v/>
      </c>
      <c r="E485" s="17"/>
      <c r="F485" s="17" t="str">
        <f>IF(AE485&lt;&gt;"",Bestelformulier!$F$44,"")</f>
        <v/>
      </c>
      <c r="G485" s="104"/>
      <c r="H485" s="100" t="str">
        <f>IF($AE485&lt;&gt;"",VLOOKUP($AE485,Afleveradressen!$A$8:$P$57,4,FALSE),"")</f>
        <v/>
      </c>
      <c r="I485" s="101" t="str">
        <f>IF($AE485&lt;&gt;"",VLOOKUP($AE485,Afleveradressen!$A$8:$P$57,5,FALSE),"")</f>
        <v/>
      </c>
      <c r="J485" s="101" t="str">
        <f>IF($AE485&lt;&gt;"",VLOOKUP($AE485,Afleveradressen!$A$8:$P$57,6,FALSE),"")</f>
        <v/>
      </c>
      <c r="K485" s="102" t="str">
        <f>IF($AE485&lt;&gt;"",VLOOKUP($AE485,Afleveradressen!$A$8:$P$57,7,FALSE),"")</f>
        <v/>
      </c>
      <c r="L485" s="72" t="str">
        <f>IF(AND('Taarten koppelen'!E42&lt;&gt;"",$Y485&lt;&gt;""),'Taarten koppelen'!E42,"")</f>
        <v/>
      </c>
      <c r="M485" s="72" t="str">
        <f>IF(AND('Taarten koppelen'!F42&lt;&gt;"",$Y485&lt;&gt;""),'Taarten koppelen'!F42,"")</f>
        <v/>
      </c>
      <c r="N485" s="72" t="str">
        <f>IF($AE485&lt;&gt;"",VLOOKUP($AE485,Afleveradressen!$A$8:$P$57,11,FALSE),"")</f>
        <v/>
      </c>
      <c r="O485" s="101" t="str">
        <f>IF($AE485&lt;&gt;"",VLOOKUP($AE485,Afleveradressen!$A$8:$P$57,12,FALSE),"")</f>
        <v/>
      </c>
      <c r="P485" s="72" t="str">
        <f>IF(AND('Taarten koppelen'!G42&lt;&gt;"",$Y485&lt;&gt;""),'Taarten koppelen'!G42,"")</f>
        <v/>
      </c>
      <c r="Q485" s="17" t="str">
        <f t="shared" si="14"/>
        <v/>
      </c>
      <c r="R485" s="102" t="str">
        <f>IF($AE485&lt;&gt;"",VLOOKUP($AE485,Afleveradressen!$A$8:$P$57,8,FALSE),"")</f>
        <v/>
      </c>
      <c r="S485" s="105" t="str">
        <f>IF($AE485&lt;&gt;"",VLOOKUP($AE485,Afleveradressen!$A$8:$P$57,14,FALSE),"")</f>
        <v/>
      </c>
      <c r="T485" s="103" t="str">
        <f>IF(S485&lt;&gt;"",VLOOKUP($S485,stamgegevens!$B$5:$E$15,3,FALSE),"")</f>
        <v/>
      </c>
      <c r="U485" s="103" t="str">
        <f>IF(T485&lt;&gt;"",VLOOKUP($S485,stamgegevens!$B$5:$E$15,4,FALSE),"")</f>
        <v/>
      </c>
      <c r="V485" s="17"/>
      <c r="W485" s="17"/>
      <c r="X485" s="17" t="str">
        <f>IF(Y485="","",VLOOKUP(Y485,stamgegevens!$C$23:$H$52,6,FALSE))</f>
        <v/>
      </c>
      <c r="Y485" s="104" t="str">
        <f>IF('Taarten koppelen'!$S42&lt;&gt;"",'Taarten koppelen'!$S$4,"")</f>
        <v/>
      </c>
      <c r="Z485" s="17" t="str">
        <f>IF('Taarten koppelen'!S42&lt;&gt;"",'Taarten koppelen'!S42,"")</f>
        <v/>
      </c>
      <c r="AE485" s="1" t="str">
        <f t="shared" si="15"/>
        <v/>
      </c>
    </row>
    <row r="486" spans="4:31" x14ac:dyDescent="0.2">
      <c r="D486" s="100" t="str">
        <f>IF($AE486&lt;&gt;"",VLOOKUP($AE486,Afleveradressen!$A$8:$P$57,15,FALSE),"")</f>
        <v/>
      </c>
      <c r="E486" s="17"/>
      <c r="F486" s="17" t="str">
        <f>IF(AE486&lt;&gt;"",Bestelformulier!$F$44,"")</f>
        <v/>
      </c>
      <c r="G486" s="104"/>
      <c r="H486" s="100" t="str">
        <f>IF($AE486&lt;&gt;"",VLOOKUP($AE486,Afleveradressen!$A$8:$P$57,4,FALSE),"")</f>
        <v/>
      </c>
      <c r="I486" s="101" t="str">
        <f>IF($AE486&lt;&gt;"",VLOOKUP($AE486,Afleveradressen!$A$8:$P$57,5,FALSE),"")</f>
        <v/>
      </c>
      <c r="J486" s="101" t="str">
        <f>IF($AE486&lt;&gt;"",VLOOKUP($AE486,Afleveradressen!$A$8:$P$57,6,FALSE),"")</f>
        <v/>
      </c>
      <c r="K486" s="102" t="str">
        <f>IF($AE486&lt;&gt;"",VLOOKUP($AE486,Afleveradressen!$A$8:$P$57,7,FALSE),"")</f>
        <v/>
      </c>
      <c r="L486" s="72" t="str">
        <f>IF(AND('Taarten koppelen'!E43&lt;&gt;"",$Y486&lt;&gt;""),'Taarten koppelen'!E43,"")</f>
        <v/>
      </c>
      <c r="M486" s="72" t="str">
        <f>IF(AND('Taarten koppelen'!F43&lt;&gt;"",$Y486&lt;&gt;""),'Taarten koppelen'!F43,"")</f>
        <v/>
      </c>
      <c r="N486" s="72" t="str">
        <f>IF($AE486&lt;&gt;"",VLOOKUP($AE486,Afleveradressen!$A$8:$P$57,11,FALSE),"")</f>
        <v/>
      </c>
      <c r="O486" s="101" t="str">
        <f>IF($AE486&lt;&gt;"",VLOOKUP($AE486,Afleveradressen!$A$8:$P$57,12,FALSE),"")</f>
        <v/>
      </c>
      <c r="P486" s="72" t="str">
        <f>IF(AND('Taarten koppelen'!G43&lt;&gt;"",$Y486&lt;&gt;""),'Taarten koppelen'!G43,"")</f>
        <v/>
      </c>
      <c r="Q486" s="17" t="str">
        <f t="shared" si="14"/>
        <v/>
      </c>
      <c r="R486" s="102" t="str">
        <f>IF($AE486&lt;&gt;"",VLOOKUP($AE486,Afleveradressen!$A$8:$P$57,8,FALSE),"")</f>
        <v/>
      </c>
      <c r="S486" s="105" t="str">
        <f>IF($AE486&lt;&gt;"",VLOOKUP($AE486,Afleveradressen!$A$8:$P$57,14,FALSE),"")</f>
        <v/>
      </c>
      <c r="T486" s="103" t="str">
        <f>IF(S486&lt;&gt;"",VLOOKUP($S486,stamgegevens!$B$5:$E$15,3,FALSE),"")</f>
        <v/>
      </c>
      <c r="U486" s="103" t="str">
        <f>IF(T486&lt;&gt;"",VLOOKUP($S486,stamgegevens!$B$5:$E$15,4,FALSE),"")</f>
        <v/>
      </c>
      <c r="V486" s="17"/>
      <c r="W486" s="17"/>
      <c r="X486" s="17" t="str">
        <f>IF(Y486="","",VLOOKUP(Y486,stamgegevens!$C$23:$H$52,6,FALSE))</f>
        <v/>
      </c>
      <c r="Y486" s="104" t="str">
        <f>IF('Taarten koppelen'!$S43&lt;&gt;"",'Taarten koppelen'!$S$4,"")</f>
        <v/>
      </c>
      <c r="Z486" s="17" t="str">
        <f>IF('Taarten koppelen'!S43&lt;&gt;"",'Taarten koppelen'!S43,"")</f>
        <v/>
      </c>
      <c r="AE486" s="1" t="str">
        <f t="shared" si="15"/>
        <v/>
      </c>
    </row>
    <row r="487" spans="4:31" x14ac:dyDescent="0.2">
      <c r="D487" s="100" t="str">
        <f>IF($AE487&lt;&gt;"",VLOOKUP($AE487,Afleveradressen!$A$8:$P$57,15,FALSE),"")</f>
        <v/>
      </c>
      <c r="E487" s="17"/>
      <c r="F487" s="17" t="str">
        <f>IF(AE487&lt;&gt;"",Bestelformulier!$F$44,"")</f>
        <v/>
      </c>
      <c r="G487" s="104"/>
      <c r="H487" s="100" t="str">
        <f>IF($AE487&lt;&gt;"",VLOOKUP($AE487,Afleveradressen!$A$8:$P$57,4,FALSE),"")</f>
        <v/>
      </c>
      <c r="I487" s="101" t="str">
        <f>IF($AE487&lt;&gt;"",VLOOKUP($AE487,Afleveradressen!$A$8:$P$57,5,FALSE),"")</f>
        <v/>
      </c>
      <c r="J487" s="101" t="str">
        <f>IF($AE487&lt;&gt;"",VLOOKUP($AE487,Afleveradressen!$A$8:$P$57,6,FALSE),"")</f>
        <v/>
      </c>
      <c r="K487" s="102" t="str">
        <f>IF($AE487&lt;&gt;"",VLOOKUP($AE487,Afleveradressen!$A$8:$P$57,7,FALSE),"")</f>
        <v/>
      </c>
      <c r="L487" s="72" t="str">
        <f>IF(AND('Taarten koppelen'!E44&lt;&gt;"",$Y487&lt;&gt;""),'Taarten koppelen'!E44,"")</f>
        <v/>
      </c>
      <c r="M487" s="72" t="str">
        <f>IF(AND('Taarten koppelen'!F44&lt;&gt;"",$Y487&lt;&gt;""),'Taarten koppelen'!F44,"")</f>
        <v/>
      </c>
      <c r="N487" s="72" t="str">
        <f>IF($AE487&lt;&gt;"",VLOOKUP($AE487,Afleveradressen!$A$8:$P$57,11,FALSE),"")</f>
        <v/>
      </c>
      <c r="O487" s="101" t="str">
        <f>IF($AE487&lt;&gt;"",VLOOKUP($AE487,Afleveradressen!$A$8:$P$57,12,FALSE),"")</f>
        <v/>
      </c>
      <c r="P487" s="72" t="str">
        <f>IF(AND('Taarten koppelen'!G44&lt;&gt;"",$Y487&lt;&gt;""),'Taarten koppelen'!G44,"")</f>
        <v/>
      </c>
      <c r="Q487" s="17" t="str">
        <f t="shared" si="14"/>
        <v/>
      </c>
      <c r="R487" s="102" t="str">
        <f>IF($AE487&lt;&gt;"",VLOOKUP($AE487,Afleveradressen!$A$8:$P$57,8,FALSE),"")</f>
        <v/>
      </c>
      <c r="S487" s="105" t="str">
        <f>IF($AE487&lt;&gt;"",VLOOKUP($AE487,Afleveradressen!$A$8:$P$57,14,FALSE),"")</f>
        <v/>
      </c>
      <c r="T487" s="103" t="str">
        <f>IF(S487&lt;&gt;"",VLOOKUP($S487,stamgegevens!$B$5:$E$15,3,FALSE),"")</f>
        <v/>
      </c>
      <c r="U487" s="103" t="str">
        <f>IF(T487&lt;&gt;"",VLOOKUP($S487,stamgegevens!$B$5:$E$15,4,FALSE),"")</f>
        <v/>
      </c>
      <c r="V487" s="17"/>
      <c r="W487" s="17"/>
      <c r="X487" s="17" t="str">
        <f>IF(Y487="","",VLOOKUP(Y487,stamgegevens!$C$23:$H$52,6,FALSE))</f>
        <v/>
      </c>
      <c r="Y487" s="104" t="str">
        <f>IF('Taarten koppelen'!$S44&lt;&gt;"",'Taarten koppelen'!$S$4,"")</f>
        <v/>
      </c>
      <c r="Z487" s="17" t="str">
        <f>IF('Taarten koppelen'!S44&lt;&gt;"",'Taarten koppelen'!S44,"")</f>
        <v/>
      </c>
      <c r="AE487" s="1" t="str">
        <f t="shared" si="15"/>
        <v/>
      </c>
    </row>
    <row r="488" spans="4:31" x14ac:dyDescent="0.2">
      <c r="D488" s="100" t="str">
        <f>IF($AE488&lt;&gt;"",VLOOKUP($AE488,Afleveradressen!$A$8:$P$57,15,FALSE),"")</f>
        <v/>
      </c>
      <c r="E488" s="17"/>
      <c r="F488" s="17" t="str">
        <f>IF(AE488&lt;&gt;"",Bestelformulier!$F$44,"")</f>
        <v/>
      </c>
      <c r="G488" s="104"/>
      <c r="H488" s="100" t="str">
        <f>IF($AE488&lt;&gt;"",VLOOKUP($AE488,Afleveradressen!$A$8:$P$57,4,FALSE),"")</f>
        <v/>
      </c>
      <c r="I488" s="101" t="str">
        <f>IF($AE488&lt;&gt;"",VLOOKUP($AE488,Afleveradressen!$A$8:$P$57,5,FALSE),"")</f>
        <v/>
      </c>
      <c r="J488" s="101" t="str">
        <f>IF($AE488&lt;&gt;"",VLOOKUP($AE488,Afleveradressen!$A$8:$P$57,6,FALSE),"")</f>
        <v/>
      </c>
      <c r="K488" s="102" t="str">
        <f>IF($AE488&lt;&gt;"",VLOOKUP($AE488,Afleveradressen!$A$8:$P$57,7,FALSE),"")</f>
        <v/>
      </c>
      <c r="L488" s="72" t="str">
        <f>IF(AND('Taarten koppelen'!E45&lt;&gt;"",$Y488&lt;&gt;""),'Taarten koppelen'!E45,"")</f>
        <v/>
      </c>
      <c r="M488" s="72" t="str">
        <f>IF(AND('Taarten koppelen'!F45&lt;&gt;"",$Y488&lt;&gt;""),'Taarten koppelen'!F45,"")</f>
        <v/>
      </c>
      <c r="N488" s="72" t="str">
        <f>IF($AE488&lt;&gt;"",VLOOKUP($AE488,Afleveradressen!$A$8:$P$57,11,FALSE),"")</f>
        <v/>
      </c>
      <c r="O488" s="101" t="str">
        <f>IF($AE488&lt;&gt;"",VLOOKUP($AE488,Afleveradressen!$A$8:$P$57,12,FALSE),"")</f>
        <v/>
      </c>
      <c r="P488" s="72" t="str">
        <f>IF(AND('Taarten koppelen'!G45&lt;&gt;"",$Y488&lt;&gt;""),'Taarten koppelen'!G45,"")</f>
        <v/>
      </c>
      <c r="Q488" s="17" t="str">
        <f t="shared" si="14"/>
        <v/>
      </c>
      <c r="R488" s="102" t="str">
        <f>IF($AE488&lt;&gt;"",VLOOKUP($AE488,Afleveradressen!$A$8:$P$57,8,FALSE),"")</f>
        <v/>
      </c>
      <c r="S488" s="105" t="str">
        <f>IF($AE488&lt;&gt;"",VLOOKUP($AE488,Afleveradressen!$A$8:$P$57,14,FALSE),"")</f>
        <v/>
      </c>
      <c r="T488" s="103" t="str">
        <f>IF(S488&lt;&gt;"",VLOOKUP($S488,stamgegevens!$B$5:$E$15,3,FALSE),"")</f>
        <v/>
      </c>
      <c r="U488" s="103" t="str">
        <f>IF(T488&lt;&gt;"",VLOOKUP($S488,stamgegevens!$B$5:$E$15,4,FALSE),"")</f>
        <v/>
      </c>
      <c r="V488" s="17"/>
      <c r="W488" s="17"/>
      <c r="X488" s="17" t="str">
        <f>IF(Y488="","",VLOOKUP(Y488,stamgegevens!$C$23:$H$52,6,FALSE))</f>
        <v/>
      </c>
      <c r="Y488" s="104" t="str">
        <f>IF('Taarten koppelen'!$S45&lt;&gt;"",'Taarten koppelen'!$S$4,"")</f>
        <v/>
      </c>
      <c r="Z488" s="17" t="str">
        <f>IF('Taarten koppelen'!S45&lt;&gt;"",'Taarten koppelen'!S45,"")</f>
        <v/>
      </c>
      <c r="AE488" s="1" t="str">
        <f t="shared" si="15"/>
        <v/>
      </c>
    </row>
    <row r="489" spans="4:31" x14ac:dyDescent="0.2">
      <c r="D489" s="100" t="str">
        <f>IF($AE489&lt;&gt;"",VLOOKUP($AE489,Afleveradressen!$A$8:$P$57,15,FALSE),"")</f>
        <v/>
      </c>
      <c r="E489" s="17"/>
      <c r="F489" s="17" t="str">
        <f>IF(AE489&lt;&gt;"",Bestelformulier!$F$44,"")</f>
        <v/>
      </c>
      <c r="G489" s="104"/>
      <c r="H489" s="100" t="str">
        <f>IF($AE489&lt;&gt;"",VLOOKUP($AE489,Afleveradressen!$A$8:$P$57,4,FALSE),"")</f>
        <v/>
      </c>
      <c r="I489" s="101" t="str">
        <f>IF($AE489&lt;&gt;"",VLOOKUP($AE489,Afleveradressen!$A$8:$P$57,5,FALSE),"")</f>
        <v/>
      </c>
      <c r="J489" s="101" t="str">
        <f>IF($AE489&lt;&gt;"",VLOOKUP($AE489,Afleveradressen!$A$8:$P$57,6,FALSE),"")</f>
        <v/>
      </c>
      <c r="K489" s="102" t="str">
        <f>IF($AE489&lt;&gt;"",VLOOKUP($AE489,Afleveradressen!$A$8:$P$57,7,FALSE),"")</f>
        <v/>
      </c>
      <c r="L489" s="72" t="str">
        <f>IF(AND('Taarten koppelen'!E46&lt;&gt;"",$Y489&lt;&gt;""),'Taarten koppelen'!E46,"")</f>
        <v/>
      </c>
      <c r="M489" s="72" t="str">
        <f>IF(AND('Taarten koppelen'!F46&lt;&gt;"",$Y489&lt;&gt;""),'Taarten koppelen'!F46,"")</f>
        <v/>
      </c>
      <c r="N489" s="72" t="str">
        <f>IF($AE489&lt;&gt;"",VLOOKUP($AE489,Afleveradressen!$A$8:$P$57,11,FALSE),"")</f>
        <v/>
      </c>
      <c r="O489" s="101" t="str">
        <f>IF($AE489&lt;&gt;"",VLOOKUP($AE489,Afleveradressen!$A$8:$P$57,12,FALSE),"")</f>
        <v/>
      </c>
      <c r="P489" s="72" t="str">
        <f>IF(AND('Taarten koppelen'!G46&lt;&gt;"",$Y489&lt;&gt;""),'Taarten koppelen'!G46,"")</f>
        <v/>
      </c>
      <c r="Q489" s="17" t="str">
        <f t="shared" si="14"/>
        <v/>
      </c>
      <c r="R489" s="102" t="str">
        <f>IF($AE489&lt;&gt;"",VLOOKUP($AE489,Afleveradressen!$A$8:$P$57,8,FALSE),"")</f>
        <v/>
      </c>
      <c r="S489" s="105" t="str">
        <f>IF($AE489&lt;&gt;"",VLOOKUP($AE489,Afleveradressen!$A$8:$P$57,14,FALSE),"")</f>
        <v/>
      </c>
      <c r="T489" s="103" t="str">
        <f>IF(S489&lt;&gt;"",VLOOKUP($S489,stamgegevens!$B$5:$E$15,3,FALSE),"")</f>
        <v/>
      </c>
      <c r="U489" s="103" t="str">
        <f>IF(T489&lt;&gt;"",VLOOKUP($S489,stamgegevens!$B$5:$E$15,4,FALSE),"")</f>
        <v/>
      </c>
      <c r="V489" s="17"/>
      <c r="W489" s="17"/>
      <c r="X489" s="17" t="str">
        <f>IF(Y489="","",VLOOKUP(Y489,stamgegevens!$C$23:$H$52,6,FALSE))</f>
        <v/>
      </c>
      <c r="Y489" s="104" t="str">
        <f>IF('Taarten koppelen'!$S46&lt;&gt;"",'Taarten koppelen'!$S$4,"")</f>
        <v/>
      </c>
      <c r="Z489" s="17" t="str">
        <f>IF('Taarten koppelen'!S46&lt;&gt;"",'Taarten koppelen'!S46,"")</f>
        <v/>
      </c>
      <c r="AE489" s="1" t="str">
        <f t="shared" si="15"/>
        <v/>
      </c>
    </row>
    <row r="490" spans="4:31" x14ac:dyDescent="0.2">
      <c r="D490" s="100" t="str">
        <f>IF($AE490&lt;&gt;"",VLOOKUP($AE490,Afleveradressen!$A$8:$P$57,15,FALSE),"")</f>
        <v/>
      </c>
      <c r="E490" s="17"/>
      <c r="F490" s="17" t="str">
        <f>IF(AE490&lt;&gt;"",Bestelformulier!$F$44,"")</f>
        <v/>
      </c>
      <c r="G490" s="104"/>
      <c r="H490" s="100" t="str">
        <f>IF($AE490&lt;&gt;"",VLOOKUP($AE490,Afleveradressen!$A$8:$P$57,4,FALSE),"")</f>
        <v/>
      </c>
      <c r="I490" s="101" t="str">
        <f>IF($AE490&lt;&gt;"",VLOOKUP($AE490,Afleveradressen!$A$8:$P$57,5,FALSE),"")</f>
        <v/>
      </c>
      <c r="J490" s="101" t="str">
        <f>IF($AE490&lt;&gt;"",VLOOKUP($AE490,Afleveradressen!$A$8:$P$57,6,FALSE),"")</f>
        <v/>
      </c>
      <c r="K490" s="102" t="str">
        <f>IF($AE490&lt;&gt;"",VLOOKUP($AE490,Afleveradressen!$A$8:$P$57,7,FALSE),"")</f>
        <v/>
      </c>
      <c r="L490" s="72" t="str">
        <f>IF(AND('Taarten koppelen'!E47&lt;&gt;"",$Y490&lt;&gt;""),'Taarten koppelen'!E47,"")</f>
        <v/>
      </c>
      <c r="M490" s="72" t="str">
        <f>IF(AND('Taarten koppelen'!F47&lt;&gt;"",$Y490&lt;&gt;""),'Taarten koppelen'!F47,"")</f>
        <v/>
      </c>
      <c r="N490" s="72" t="str">
        <f>IF($AE490&lt;&gt;"",VLOOKUP($AE490,Afleveradressen!$A$8:$P$57,11,FALSE),"")</f>
        <v/>
      </c>
      <c r="O490" s="101" t="str">
        <f>IF($AE490&lt;&gt;"",VLOOKUP($AE490,Afleveradressen!$A$8:$P$57,12,FALSE),"")</f>
        <v/>
      </c>
      <c r="P490" s="72" t="str">
        <f>IF(AND('Taarten koppelen'!G47&lt;&gt;"",$Y490&lt;&gt;""),'Taarten koppelen'!G47,"")</f>
        <v/>
      </c>
      <c r="Q490" s="17" t="str">
        <f t="shared" si="14"/>
        <v/>
      </c>
      <c r="R490" s="102" t="str">
        <f>IF($AE490&lt;&gt;"",VLOOKUP($AE490,Afleveradressen!$A$8:$P$57,8,FALSE),"")</f>
        <v/>
      </c>
      <c r="S490" s="105" t="str">
        <f>IF($AE490&lt;&gt;"",VLOOKUP($AE490,Afleveradressen!$A$8:$P$57,14,FALSE),"")</f>
        <v/>
      </c>
      <c r="T490" s="103" t="str">
        <f>IF(S490&lt;&gt;"",VLOOKUP($S490,stamgegevens!$B$5:$E$15,3,FALSE),"")</f>
        <v/>
      </c>
      <c r="U490" s="103" t="str">
        <f>IF(T490&lt;&gt;"",VLOOKUP($S490,stamgegevens!$B$5:$E$15,4,FALSE),"")</f>
        <v/>
      </c>
      <c r="V490" s="17"/>
      <c r="W490" s="17"/>
      <c r="X490" s="17" t="str">
        <f>IF(Y490="","",VLOOKUP(Y490,stamgegevens!$C$23:$H$52,6,FALSE))</f>
        <v/>
      </c>
      <c r="Y490" s="104" t="str">
        <f>IF('Taarten koppelen'!$S47&lt;&gt;"",'Taarten koppelen'!$S$4,"")</f>
        <v/>
      </c>
      <c r="Z490" s="17" t="str">
        <f>IF('Taarten koppelen'!S47&lt;&gt;"",'Taarten koppelen'!S47,"")</f>
        <v/>
      </c>
      <c r="AE490" s="1" t="str">
        <f t="shared" si="15"/>
        <v/>
      </c>
    </row>
    <row r="491" spans="4:31" x14ac:dyDescent="0.2">
      <c r="D491" s="100" t="str">
        <f>IF($AE491&lt;&gt;"",VLOOKUP($AE491,Afleveradressen!$A$8:$P$57,15,FALSE),"")</f>
        <v/>
      </c>
      <c r="E491" s="17"/>
      <c r="F491" s="17" t="str">
        <f>IF(AE491&lt;&gt;"",Bestelformulier!$F$44,"")</f>
        <v/>
      </c>
      <c r="G491" s="104"/>
      <c r="H491" s="100" t="str">
        <f>IF($AE491&lt;&gt;"",VLOOKUP($AE491,Afleveradressen!$A$8:$P$57,4,FALSE),"")</f>
        <v/>
      </c>
      <c r="I491" s="101" t="str">
        <f>IF($AE491&lt;&gt;"",VLOOKUP($AE491,Afleveradressen!$A$8:$P$57,5,FALSE),"")</f>
        <v/>
      </c>
      <c r="J491" s="101" t="str">
        <f>IF($AE491&lt;&gt;"",VLOOKUP($AE491,Afleveradressen!$A$8:$P$57,6,FALSE),"")</f>
        <v/>
      </c>
      <c r="K491" s="102" t="str">
        <f>IF($AE491&lt;&gt;"",VLOOKUP($AE491,Afleveradressen!$A$8:$P$57,7,FALSE),"")</f>
        <v/>
      </c>
      <c r="L491" s="72" t="str">
        <f>IF(AND('Taarten koppelen'!E48&lt;&gt;"",$Y491&lt;&gt;""),'Taarten koppelen'!E48,"")</f>
        <v/>
      </c>
      <c r="M491" s="72" t="str">
        <f>IF(AND('Taarten koppelen'!F48&lt;&gt;"",$Y491&lt;&gt;""),'Taarten koppelen'!F48,"")</f>
        <v/>
      </c>
      <c r="N491" s="72" t="str">
        <f>IF($AE491&lt;&gt;"",VLOOKUP($AE491,Afleveradressen!$A$8:$P$57,11,FALSE),"")</f>
        <v/>
      </c>
      <c r="O491" s="101" t="str">
        <f>IF($AE491&lt;&gt;"",VLOOKUP($AE491,Afleveradressen!$A$8:$P$57,12,FALSE),"")</f>
        <v/>
      </c>
      <c r="P491" s="72" t="str">
        <f>IF(AND('Taarten koppelen'!G48&lt;&gt;"",$Y491&lt;&gt;""),'Taarten koppelen'!G48,"")</f>
        <v/>
      </c>
      <c r="Q491" s="17" t="str">
        <f t="shared" si="14"/>
        <v/>
      </c>
      <c r="R491" s="102" t="str">
        <f>IF($AE491&lt;&gt;"",VLOOKUP($AE491,Afleveradressen!$A$8:$P$57,8,FALSE),"")</f>
        <v/>
      </c>
      <c r="S491" s="105" t="str">
        <f>IF($AE491&lt;&gt;"",VLOOKUP($AE491,Afleveradressen!$A$8:$P$57,14,FALSE),"")</f>
        <v/>
      </c>
      <c r="T491" s="103" t="str">
        <f>IF(S491&lt;&gt;"",VLOOKUP($S491,stamgegevens!$B$5:$E$15,3,FALSE),"")</f>
        <v/>
      </c>
      <c r="U491" s="103" t="str">
        <f>IF(T491&lt;&gt;"",VLOOKUP($S491,stamgegevens!$B$5:$E$15,4,FALSE),"")</f>
        <v/>
      </c>
      <c r="V491" s="17"/>
      <c r="W491" s="17"/>
      <c r="X491" s="17" t="str">
        <f>IF(Y491="","",VLOOKUP(Y491,stamgegevens!$C$23:$H$52,6,FALSE))</f>
        <v/>
      </c>
      <c r="Y491" s="104" t="str">
        <f>IF('Taarten koppelen'!$S48&lt;&gt;"",'Taarten koppelen'!$S$4,"")</f>
        <v/>
      </c>
      <c r="Z491" s="17" t="str">
        <f>IF('Taarten koppelen'!S48&lt;&gt;"",'Taarten koppelen'!S48,"")</f>
        <v/>
      </c>
      <c r="AE491" s="1" t="str">
        <f t="shared" si="15"/>
        <v/>
      </c>
    </row>
    <row r="492" spans="4:31" x14ac:dyDescent="0.2">
      <c r="D492" s="100" t="str">
        <f>IF($AE492&lt;&gt;"",VLOOKUP($AE492,Afleveradressen!$A$8:$P$57,15,FALSE),"")</f>
        <v/>
      </c>
      <c r="E492" s="17"/>
      <c r="F492" s="17" t="str">
        <f>IF(AE492&lt;&gt;"",Bestelformulier!$F$44,"")</f>
        <v/>
      </c>
      <c r="G492" s="104"/>
      <c r="H492" s="100" t="str">
        <f>IF($AE492&lt;&gt;"",VLOOKUP($AE492,Afleveradressen!$A$8:$P$57,4,FALSE),"")</f>
        <v/>
      </c>
      <c r="I492" s="101" t="str">
        <f>IF($AE492&lt;&gt;"",VLOOKUP($AE492,Afleveradressen!$A$8:$P$57,5,FALSE),"")</f>
        <v/>
      </c>
      <c r="J492" s="101" t="str">
        <f>IF($AE492&lt;&gt;"",VLOOKUP($AE492,Afleveradressen!$A$8:$P$57,6,FALSE),"")</f>
        <v/>
      </c>
      <c r="K492" s="102" t="str">
        <f>IF($AE492&lt;&gt;"",VLOOKUP($AE492,Afleveradressen!$A$8:$P$57,7,FALSE),"")</f>
        <v/>
      </c>
      <c r="L492" s="72" t="str">
        <f>IF(AND('Taarten koppelen'!E49&lt;&gt;"",$Y492&lt;&gt;""),'Taarten koppelen'!E49,"")</f>
        <v/>
      </c>
      <c r="M492" s="72" t="str">
        <f>IF(AND('Taarten koppelen'!F49&lt;&gt;"",$Y492&lt;&gt;""),'Taarten koppelen'!F49,"")</f>
        <v/>
      </c>
      <c r="N492" s="72" t="str">
        <f>IF($AE492&lt;&gt;"",VLOOKUP($AE492,Afleveradressen!$A$8:$P$57,11,FALSE),"")</f>
        <v/>
      </c>
      <c r="O492" s="101" t="str">
        <f>IF($AE492&lt;&gt;"",VLOOKUP($AE492,Afleveradressen!$A$8:$P$57,12,FALSE),"")</f>
        <v/>
      </c>
      <c r="P492" s="72" t="str">
        <f>IF(AND('Taarten koppelen'!G49&lt;&gt;"",$Y492&lt;&gt;""),'Taarten koppelen'!G49,"")</f>
        <v/>
      </c>
      <c r="Q492" s="17" t="str">
        <f t="shared" si="14"/>
        <v/>
      </c>
      <c r="R492" s="102" t="str">
        <f>IF($AE492&lt;&gt;"",VLOOKUP($AE492,Afleveradressen!$A$8:$P$57,8,FALSE),"")</f>
        <v/>
      </c>
      <c r="S492" s="105" t="str">
        <f>IF($AE492&lt;&gt;"",VLOOKUP($AE492,Afleveradressen!$A$8:$P$57,14,FALSE),"")</f>
        <v/>
      </c>
      <c r="T492" s="103" t="str">
        <f>IF(S492&lt;&gt;"",VLOOKUP($S492,stamgegevens!$B$5:$E$15,3,FALSE),"")</f>
        <v/>
      </c>
      <c r="U492" s="103" t="str">
        <f>IF(T492&lt;&gt;"",VLOOKUP($S492,stamgegevens!$B$5:$E$15,4,FALSE),"")</f>
        <v/>
      </c>
      <c r="V492" s="17"/>
      <c r="W492" s="17"/>
      <c r="X492" s="17" t="str">
        <f>IF(Y492="","",VLOOKUP(Y492,stamgegevens!$C$23:$H$52,6,FALSE))</f>
        <v/>
      </c>
      <c r="Y492" s="104" t="str">
        <f>IF('Taarten koppelen'!$S49&lt;&gt;"",'Taarten koppelen'!$S$4,"")</f>
        <v/>
      </c>
      <c r="Z492" s="17" t="str">
        <f>IF('Taarten koppelen'!S49&lt;&gt;"",'Taarten koppelen'!S49,"")</f>
        <v/>
      </c>
      <c r="AE492" s="1" t="str">
        <f t="shared" si="15"/>
        <v/>
      </c>
    </row>
    <row r="493" spans="4:31" x14ac:dyDescent="0.2">
      <c r="D493" s="100" t="str">
        <f>IF($AE493&lt;&gt;"",VLOOKUP($AE493,Afleveradressen!$A$8:$P$57,15,FALSE),"")</f>
        <v/>
      </c>
      <c r="E493" s="17"/>
      <c r="F493" s="17" t="str">
        <f>IF(AE493&lt;&gt;"",Bestelformulier!$F$44,"")</f>
        <v/>
      </c>
      <c r="G493" s="104"/>
      <c r="H493" s="100" t="str">
        <f>IF($AE493&lt;&gt;"",VLOOKUP($AE493,Afleveradressen!$A$8:$P$57,4,FALSE),"")</f>
        <v/>
      </c>
      <c r="I493" s="101" t="str">
        <f>IF($AE493&lt;&gt;"",VLOOKUP($AE493,Afleveradressen!$A$8:$P$57,5,FALSE),"")</f>
        <v/>
      </c>
      <c r="J493" s="101" t="str">
        <f>IF($AE493&lt;&gt;"",VLOOKUP($AE493,Afleveradressen!$A$8:$P$57,6,FALSE),"")</f>
        <v/>
      </c>
      <c r="K493" s="102" t="str">
        <f>IF($AE493&lt;&gt;"",VLOOKUP($AE493,Afleveradressen!$A$8:$P$57,7,FALSE),"")</f>
        <v/>
      </c>
      <c r="L493" s="72" t="str">
        <f>IF(AND('Taarten koppelen'!E50&lt;&gt;"",$Y493&lt;&gt;""),'Taarten koppelen'!E50,"")</f>
        <v/>
      </c>
      <c r="M493" s="72" t="str">
        <f>IF(AND('Taarten koppelen'!F50&lt;&gt;"",$Y493&lt;&gt;""),'Taarten koppelen'!F50,"")</f>
        <v/>
      </c>
      <c r="N493" s="72" t="str">
        <f>IF($AE493&lt;&gt;"",VLOOKUP($AE493,Afleveradressen!$A$8:$P$57,11,FALSE),"")</f>
        <v/>
      </c>
      <c r="O493" s="101" t="str">
        <f>IF($AE493&lt;&gt;"",VLOOKUP($AE493,Afleveradressen!$A$8:$P$57,12,FALSE),"")</f>
        <v/>
      </c>
      <c r="P493" s="72" t="str">
        <f>IF(AND('Taarten koppelen'!G50&lt;&gt;"",$Y493&lt;&gt;""),'Taarten koppelen'!G50,"")</f>
        <v/>
      </c>
      <c r="Q493" s="17" t="str">
        <f t="shared" si="14"/>
        <v/>
      </c>
      <c r="R493" s="102" t="str">
        <f>IF($AE493&lt;&gt;"",VLOOKUP($AE493,Afleveradressen!$A$8:$P$57,8,FALSE),"")</f>
        <v/>
      </c>
      <c r="S493" s="105" t="str">
        <f>IF($AE493&lt;&gt;"",VLOOKUP($AE493,Afleveradressen!$A$8:$P$57,14,FALSE),"")</f>
        <v/>
      </c>
      <c r="T493" s="103" t="str">
        <f>IF(S493&lt;&gt;"",VLOOKUP($S493,stamgegevens!$B$5:$E$15,3,FALSE),"")</f>
        <v/>
      </c>
      <c r="U493" s="103" t="str">
        <f>IF(T493&lt;&gt;"",VLOOKUP($S493,stamgegevens!$B$5:$E$15,4,FALSE),"")</f>
        <v/>
      </c>
      <c r="V493" s="17"/>
      <c r="W493" s="17"/>
      <c r="X493" s="17" t="str">
        <f>IF(Y493="","",VLOOKUP(Y493,stamgegevens!$C$23:$H$52,6,FALSE))</f>
        <v/>
      </c>
      <c r="Y493" s="104" t="str">
        <f>IF('Taarten koppelen'!$S50&lt;&gt;"",'Taarten koppelen'!$S$4,"")</f>
        <v/>
      </c>
      <c r="Z493" s="17" t="str">
        <f>IF('Taarten koppelen'!S50&lt;&gt;"",'Taarten koppelen'!S50,"")</f>
        <v/>
      </c>
      <c r="AE493" s="1" t="str">
        <f t="shared" si="15"/>
        <v/>
      </c>
    </row>
    <row r="494" spans="4:31" x14ac:dyDescent="0.2">
      <c r="D494" s="100" t="str">
        <f>IF($AE494&lt;&gt;"",VLOOKUP($AE494,Afleveradressen!$A$8:$P$57,15,FALSE),"")</f>
        <v/>
      </c>
      <c r="E494" s="17"/>
      <c r="F494" s="17" t="str">
        <f>IF(AE494&lt;&gt;"",Bestelformulier!$F$44,"")</f>
        <v/>
      </c>
      <c r="G494" s="104"/>
      <c r="H494" s="100" t="str">
        <f>IF($AE494&lt;&gt;"",VLOOKUP($AE494,Afleveradressen!$A$8:$P$57,4,FALSE),"")</f>
        <v/>
      </c>
      <c r="I494" s="101" t="str">
        <f>IF($AE494&lt;&gt;"",VLOOKUP($AE494,Afleveradressen!$A$8:$P$57,5,FALSE),"")</f>
        <v/>
      </c>
      <c r="J494" s="101" t="str">
        <f>IF($AE494&lt;&gt;"",VLOOKUP($AE494,Afleveradressen!$A$8:$P$57,6,FALSE),"")</f>
        <v/>
      </c>
      <c r="K494" s="102" t="str">
        <f>IF($AE494&lt;&gt;"",VLOOKUP($AE494,Afleveradressen!$A$8:$P$57,7,FALSE),"")</f>
        <v/>
      </c>
      <c r="L494" s="72" t="str">
        <f>IF(AND('Taarten koppelen'!E51&lt;&gt;"",$Y494&lt;&gt;""),'Taarten koppelen'!E51,"")</f>
        <v/>
      </c>
      <c r="M494" s="72" t="str">
        <f>IF(AND('Taarten koppelen'!F51&lt;&gt;"",$Y494&lt;&gt;""),'Taarten koppelen'!F51,"")</f>
        <v/>
      </c>
      <c r="N494" s="72" t="str">
        <f>IF($AE494&lt;&gt;"",VLOOKUP($AE494,Afleveradressen!$A$8:$P$57,11,FALSE),"")</f>
        <v/>
      </c>
      <c r="O494" s="101" t="str">
        <f>IF($AE494&lt;&gt;"",VLOOKUP($AE494,Afleveradressen!$A$8:$P$57,12,FALSE),"")</f>
        <v/>
      </c>
      <c r="P494" s="72" t="str">
        <f>IF(AND('Taarten koppelen'!G51&lt;&gt;"",$Y494&lt;&gt;""),'Taarten koppelen'!G51,"")</f>
        <v/>
      </c>
      <c r="Q494" s="17" t="str">
        <f t="shared" si="14"/>
        <v/>
      </c>
      <c r="R494" s="102" t="str">
        <f>IF($AE494&lt;&gt;"",VLOOKUP($AE494,Afleveradressen!$A$8:$P$57,8,FALSE),"")</f>
        <v/>
      </c>
      <c r="S494" s="105" t="str">
        <f>IF($AE494&lt;&gt;"",VLOOKUP($AE494,Afleveradressen!$A$8:$P$57,14,FALSE),"")</f>
        <v/>
      </c>
      <c r="T494" s="103" t="str">
        <f>IF(S494&lt;&gt;"",VLOOKUP($S494,stamgegevens!$B$5:$E$15,3,FALSE),"")</f>
        <v/>
      </c>
      <c r="U494" s="103" t="str">
        <f>IF(T494&lt;&gt;"",VLOOKUP($S494,stamgegevens!$B$5:$E$15,4,FALSE),"")</f>
        <v/>
      </c>
      <c r="V494" s="17"/>
      <c r="W494" s="17"/>
      <c r="X494" s="17" t="str">
        <f>IF(Y494="","",VLOOKUP(Y494,stamgegevens!$C$23:$H$52,6,FALSE))</f>
        <v/>
      </c>
      <c r="Y494" s="104" t="str">
        <f>IF('Taarten koppelen'!$S51&lt;&gt;"",'Taarten koppelen'!$S$4,"")</f>
        <v/>
      </c>
      <c r="Z494" s="17" t="str">
        <f>IF('Taarten koppelen'!S51&lt;&gt;"",'Taarten koppelen'!S51,"")</f>
        <v/>
      </c>
      <c r="AE494" s="1" t="str">
        <f t="shared" si="15"/>
        <v/>
      </c>
    </row>
    <row r="495" spans="4:31" x14ac:dyDescent="0.2">
      <c r="D495" s="100" t="str">
        <f>IF($AE495&lt;&gt;"",VLOOKUP($AE495,Afleveradressen!$A$8:$P$57,15,FALSE),"")</f>
        <v/>
      </c>
      <c r="E495" s="17"/>
      <c r="F495" s="17" t="str">
        <f>IF(AE495&lt;&gt;"",Bestelformulier!$F$44,"")</f>
        <v/>
      </c>
      <c r="G495" s="104"/>
      <c r="H495" s="100" t="str">
        <f>IF($AE495&lt;&gt;"",VLOOKUP($AE495,Afleveradressen!$A$8:$P$57,4,FALSE),"")</f>
        <v/>
      </c>
      <c r="I495" s="101" t="str">
        <f>IF($AE495&lt;&gt;"",VLOOKUP($AE495,Afleveradressen!$A$8:$P$57,5,FALSE),"")</f>
        <v/>
      </c>
      <c r="J495" s="101" t="str">
        <f>IF($AE495&lt;&gt;"",VLOOKUP($AE495,Afleveradressen!$A$8:$P$57,6,FALSE),"")</f>
        <v/>
      </c>
      <c r="K495" s="102" t="str">
        <f>IF($AE495&lt;&gt;"",VLOOKUP($AE495,Afleveradressen!$A$8:$P$57,7,FALSE),"")</f>
        <v/>
      </c>
      <c r="L495" s="72" t="str">
        <f>IF(AND('Taarten koppelen'!E52&lt;&gt;"",$Y495&lt;&gt;""),'Taarten koppelen'!E52,"")</f>
        <v/>
      </c>
      <c r="M495" s="72" t="str">
        <f>IF(AND('Taarten koppelen'!F52&lt;&gt;"",$Y495&lt;&gt;""),'Taarten koppelen'!F52,"")</f>
        <v/>
      </c>
      <c r="N495" s="72" t="str">
        <f>IF($AE495&lt;&gt;"",VLOOKUP($AE495,Afleveradressen!$A$8:$P$57,11,FALSE),"")</f>
        <v/>
      </c>
      <c r="O495" s="101" t="str">
        <f>IF($AE495&lt;&gt;"",VLOOKUP($AE495,Afleveradressen!$A$8:$P$57,12,FALSE),"")</f>
        <v/>
      </c>
      <c r="P495" s="72" t="str">
        <f>IF(AND('Taarten koppelen'!G52&lt;&gt;"",$Y495&lt;&gt;""),'Taarten koppelen'!G52,"")</f>
        <v/>
      </c>
      <c r="Q495" s="17" t="str">
        <f t="shared" si="14"/>
        <v/>
      </c>
      <c r="R495" s="102" t="str">
        <f>IF($AE495&lt;&gt;"",VLOOKUP($AE495,Afleveradressen!$A$8:$P$57,8,FALSE),"")</f>
        <v/>
      </c>
      <c r="S495" s="105" t="str">
        <f>IF($AE495&lt;&gt;"",VLOOKUP($AE495,Afleveradressen!$A$8:$P$57,14,FALSE),"")</f>
        <v/>
      </c>
      <c r="T495" s="103" t="str">
        <f>IF(S495&lt;&gt;"",VLOOKUP($S495,stamgegevens!$B$5:$E$15,3,FALSE),"")</f>
        <v/>
      </c>
      <c r="U495" s="103" t="str">
        <f>IF(T495&lt;&gt;"",VLOOKUP($S495,stamgegevens!$B$5:$E$15,4,FALSE),"")</f>
        <v/>
      </c>
      <c r="V495" s="17"/>
      <c r="W495" s="17"/>
      <c r="X495" s="17" t="str">
        <f>IF(Y495="","",VLOOKUP(Y495,stamgegevens!$C$23:$H$52,6,FALSE))</f>
        <v/>
      </c>
      <c r="Y495" s="104" t="str">
        <f>IF('Taarten koppelen'!$S52&lt;&gt;"",'Taarten koppelen'!$S$4,"")</f>
        <v/>
      </c>
      <c r="Z495" s="17" t="str">
        <f>IF('Taarten koppelen'!S52&lt;&gt;"",'Taarten koppelen'!S52,"")</f>
        <v/>
      </c>
      <c r="AE495" s="1" t="str">
        <f t="shared" si="15"/>
        <v/>
      </c>
    </row>
    <row r="496" spans="4:31" x14ac:dyDescent="0.2">
      <c r="D496" s="100" t="str">
        <f>IF($AE496&lt;&gt;"",VLOOKUP($AE496,Afleveradressen!$A$8:$P$57,15,FALSE),"")</f>
        <v/>
      </c>
      <c r="E496" s="17"/>
      <c r="F496" s="17" t="str">
        <f>IF(AE496&lt;&gt;"",Bestelformulier!$F$44,"")</f>
        <v/>
      </c>
      <c r="G496" s="104"/>
      <c r="H496" s="100" t="str">
        <f>IF($AE496&lt;&gt;"",VLOOKUP($AE496,Afleveradressen!$A$8:$P$57,4,FALSE),"")</f>
        <v/>
      </c>
      <c r="I496" s="101" t="str">
        <f>IF($AE496&lt;&gt;"",VLOOKUP($AE496,Afleveradressen!$A$8:$P$57,5,FALSE),"")</f>
        <v/>
      </c>
      <c r="J496" s="101" t="str">
        <f>IF($AE496&lt;&gt;"",VLOOKUP($AE496,Afleveradressen!$A$8:$P$57,6,FALSE),"")</f>
        <v/>
      </c>
      <c r="K496" s="102" t="str">
        <f>IF($AE496&lt;&gt;"",VLOOKUP($AE496,Afleveradressen!$A$8:$P$57,7,FALSE),"")</f>
        <v/>
      </c>
      <c r="L496" s="72" t="str">
        <f>IF(AND('Taarten koppelen'!E53&lt;&gt;"",$Y496&lt;&gt;""),'Taarten koppelen'!E53,"")</f>
        <v/>
      </c>
      <c r="M496" s="72" t="str">
        <f>IF(AND('Taarten koppelen'!F53&lt;&gt;"",$Y496&lt;&gt;""),'Taarten koppelen'!F53,"")</f>
        <v/>
      </c>
      <c r="N496" s="72" t="str">
        <f>IF($AE496&lt;&gt;"",VLOOKUP($AE496,Afleveradressen!$A$8:$P$57,11,FALSE),"")</f>
        <v/>
      </c>
      <c r="O496" s="101" t="str">
        <f>IF($AE496&lt;&gt;"",VLOOKUP($AE496,Afleveradressen!$A$8:$P$57,12,FALSE),"")</f>
        <v/>
      </c>
      <c r="P496" s="72" t="str">
        <f>IF(AND('Taarten koppelen'!G53&lt;&gt;"",$Y496&lt;&gt;""),'Taarten koppelen'!G53,"")</f>
        <v/>
      </c>
      <c r="Q496" s="17" t="str">
        <f t="shared" si="14"/>
        <v/>
      </c>
      <c r="R496" s="102" t="str">
        <f>IF($AE496&lt;&gt;"",VLOOKUP($AE496,Afleveradressen!$A$8:$P$57,8,FALSE),"")</f>
        <v/>
      </c>
      <c r="S496" s="105" t="str">
        <f>IF($AE496&lt;&gt;"",VLOOKUP($AE496,Afleveradressen!$A$8:$P$57,14,FALSE),"")</f>
        <v/>
      </c>
      <c r="T496" s="103" t="str">
        <f>IF(S496&lt;&gt;"",VLOOKUP($S496,stamgegevens!$B$5:$E$15,3,FALSE),"")</f>
        <v/>
      </c>
      <c r="U496" s="103" t="str">
        <f>IF(T496&lt;&gt;"",VLOOKUP($S496,stamgegevens!$B$5:$E$15,4,FALSE),"")</f>
        <v/>
      </c>
      <c r="V496" s="17"/>
      <c r="W496" s="17"/>
      <c r="X496" s="17" t="str">
        <f>IF(Y496="","",VLOOKUP(Y496,stamgegevens!$C$23:$H$52,6,FALSE))</f>
        <v/>
      </c>
      <c r="Y496" s="104" t="str">
        <f>IF('Taarten koppelen'!$S53&lt;&gt;"",'Taarten koppelen'!$S$4,"")</f>
        <v/>
      </c>
      <c r="Z496" s="17" t="str">
        <f>IF('Taarten koppelen'!S53&lt;&gt;"",'Taarten koppelen'!S53,"")</f>
        <v/>
      </c>
      <c r="AE496" s="1" t="str">
        <f t="shared" si="15"/>
        <v/>
      </c>
    </row>
    <row r="497" spans="4:31" x14ac:dyDescent="0.2">
      <c r="D497" s="100" t="str">
        <f>IF($AE497&lt;&gt;"",VLOOKUP($AE497,Afleveradressen!$A$8:$P$57,15,FALSE),"")</f>
        <v/>
      </c>
      <c r="E497" s="17"/>
      <c r="F497" s="17" t="str">
        <f>IF(AE497&lt;&gt;"",Bestelformulier!$F$44,"")</f>
        <v/>
      </c>
      <c r="G497" s="104"/>
      <c r="H497" s="100" t="str">
        <f>IF($AE497&lt;&gt;"",VLOOKUP($AE497,Afleveradressen!$A$8:$P$57,4,FALSE),"")</f>
        <v/>
      </c>
      <c r="I497" s="101" t="str">
        <f>IF($AE497&lt;&gt;"",VLOOKUP($AE497,Afleveradressen!$A$8:$P$57,5,FALSE),"")</f>
        <v/>
      </c>
      <c r="J497" s="101" t="str">
        <f>IF($AE497&lt;&gt;"",VLOOKUP($AE497,Afleveradressen!$A$8:$P$57,6,FALSE),"")</f>
        <v/>
      </c>
      <c r="K497" s="102" t="str">
        <f>IF($AE497&lt;&gt;"",VLOOKUP($AE497,Afleveradressen!$A$8:$P$57,7,FALSE),"")</f>
        <v/>
      </c>
      <c r="L497" s="72" t="str">
        <f>IF(AND('Taarten koppelen'!E54&lt;&gt;"",$Y497&lt;&gt;""),'Taarten koppelen'!E54,"")</f>
        <v/>
      </c>
      <c r="M497" s="72" t="str">
        <f>IF(AND('Taarten koppelen'!F54&lt;&gt;"",$Y497&lt;&gt;""),'Taarten koppelen'!F54,"")</f>
        <v/>
      </c>
      <c r="N497" s="72" t="str">
        <f>IF($AE497&lt;&gt;"",VLOOKUP($AE497,Afleveradressen!$A$8:$P$57,11,FALSE),"")</f>
        <v/>
      </c>
      <c r="O497" s="101" t="str">
        <f>IF($AE497&lt;&gt;"",VLOOKUP($AE497,Afleveradressen!$A$8:$P$57,12,FALSE),"")</f>
        <v/>
      </c>
      <c r="P497" s="72" t="str">
        <f>IF(AND('Taarten koppelen'!G54&lt;&gt;"",$Y497&lt;&gt;""),'Taarten koppelen'!G54,"")</f>
        <v/>
      </c>
      <c r="Q497" s="17" t="str">
        <f t="shared" si="14"/>
        <v/>
      </c>
      <c r="R497" s="102" t="str">
        <f>IF($AE497&lt;&gt;"",VLOOKUP($AE497,Afleveradressen!$A$8:$P$57,8,FALSE),"")</f>
        <v/>
      </c>
      <c r="S497" s="105" t="str">
        <f>IF($AE497&lt;&gt;"",VLOOKUP($AE497,Afleveradressen!$A$8:$P$57,14,FALSE),"")</f>
        <v/>
      </c>
      <c r="T497" s="103" t="str">
        <f>IF(S497&lt;&gt;"",VLOOKUP($S497,stamgegevens!$B$5:$E$15,3,FALSE),"")</f>
        <v/>
      </c>
      <c r="U497" s="103" t="str">
        <f>IF(T497&lt;&gt;"",VLOOKUP($S497,stamgegevens!$B$5:$E$15,4,FALSE),"")</f>
        <v/>
      </c>
      <c r="V497" s="17"/>
      <c r="W497" s="17"/>
      <c r="X497" s="17" t="str">
        <f>IF(Y497="","",VLOOKUP(Y497,stamgegevens!$C$23:$H$52,6,FALSE))</f>
        <v/>
      </c>
      <c r="Y497" s="104" t="str">
        <f>IF('Taarten koppelen'!$S54&lt;&gt;"",'Taarten koppelen'!$S$4,"")</f>
        <v/>
      </c>
      <c r="Z497" s="17" t="str">
        <f>IF('Taarten koppelen'!S54&lt;&gt;"",'Taarten koppelen'!S54,"")</f>
        <v/>
      </c>
      <c r="AE497" s="1" t="str">
        <f t="shared" si="15"/>
        <v/>
      </c>
    </row>
    <row r="498" spans="4:31" x14ac:dyDescent="0.2">
      <c r="D498" s="100" t="str">
        <f>IF($AE498&lt;&gt;"",VLOOKUP($AE498,Afleveradressen!$A$8:$P$57,15,FALSE),"")</f>
        <v/>
      </c>
      <c r="E498" s="17"/>
      <c r="F498" s="17" t="str">
        <f>IF(AE498&lt;&gt;"",Bestelformulier!$F$44,"")</f>
        <v/>
      </c>
      <c r="G498" s="104"/>
      <c r="H498" s="100" t="str">
        <f>IF($AE498&lt;&gt;"",VLOOKUP($AE498,Afleveradressen!$A$8:$P$57,4,FALSE),"")</f>
        <v/>
      </c>
      <c r="I498" s="101" t="str">
        <f>IF($AE498&lt;&gt;"",VLOOKUP($AE498,Afleveradressen!$A$8:$P$57,5,FALSE),"")</f>
        <v/>
      </c>
      <c r="J498" s="101" t="str">
        <f>IF($AE498&lt;&gt;"",VLOOKUP($AE498,Afleveradressen!$A$8:$P$57,6,FALSE),"")</f>
        <v/>
      </c>
      <c r="K498" s="102" t="str">
        <f>IF($AE498&lt;&gt;"",VLOOKUP($AE498,Afleveradressen!$A$8:$P$57,7,FALSE),"")</f>
        <v/>
      </c>
      <c r="L498" s="72" t="str">
        <f>IF(AND('Taarten koppelen'!E55&lt;&gt;"",$Y498&lt;&gt;""),'Taarten koppelen'!E55,"")</f>
        <v/>
      </c>
      <c r="M498" s="72" t="str">
        <f>IF(AND('Taarten koppelen'!F55&lt;&gt;"",$Y498&lt;&gt;""),'Taarten koppelen'!F55,"")</f>
        <v/>
      </c>
      <c r="N498" s="72" t="str">
        <f>IF($AE498&lt;&gt;"",VLOOKUP($AE498,Afleveradressen!$A$8:$P$57,11,FALSE),"")</f>
        <v/>
      </c>
      <c r="O498" s="101" t="str">
        <f>IF($AE498&lt;&gt;"",VLOOKUP($AE498,Afleveradressen!$A$8:$P$57,12,FALSE),"")</f>
        <v/>
      </c>
      <c r="P498" s="72" t="str">
        <f>IF(AND('Taarten koppelen'!G55&lt;&gt;"",$Y498&lt;&gt;""),'Taarten koppelen'!G55,"")</f>
        <v/>
      </c>
      <c r="Q498" s="17" t="str">
        <f t="shared" si="14"/>
        <v/>
      </c>
      <c r="R498" s="102" t="str">
        <f>IF($AE498&lt;&gt;"",VLOOKUP($AE498,Afleveradressen!$A$8:$P$57,8,FALSE),"")</f>
        <v/>
      </c>
      <c r="S498" s="105" t="str">
        <f>IF($AE498&lt;&gt;"",VLOOKUP($AE498,Afleveradressen!$A$8:$P$57,14,FALSE),"")</f>
        <v/>
      </c>
      <c r="T498" s="103" t="str">
        <f>IF(S498&lt;&gt;"",VLOOKUP($S498,stamgegevens!$B$5:$E$15,3,FALSE),"")</f>
        <v/>
      </c>
      <c r="U498" s="103" t="str">
        <f>IF(T498&lt;&gt;"",VLOOKUP($S498,stamgegevens!$B$5:$E$15,4,FALSE),"")</f>
        <v/>
      </c>
      <c r="V498" s="17"/>
      <c r="W498" s="17"/>
      <c r="X498" s="17" t="str">
        <f>IF(Y498="","",VLOOKUP(Y498,stamgegevens!$C$23:$H$52,6,FALSE))</f>
        <v/>
      </c>
      <c r="Y498" s="104" t="str">
        <f>IF('Taarten koppelen'!$S55&lt;&gt;"",'Taarten koppelen'!$S$4,"")</f>
        <v/>
      </c>
      <c r="Z498" s="17" t="str">
        <f>IF('Taarten koppelen'!S55&lt;&gt;"",'Taarten koppelen'!S55,"")</f>
        <v/>
      </c>
      <c r="AE498" s="1" t="str">
        <f t="shared" si="15"/>
        <v/>
      </c>
    </row>
    <row r="499" spans="4:31" x14ac:dyDescent="0.2">
      <c r="D499" s="100" t="str">
        <f>IF($AE499&lt;&gt;"",VLOOKUP($AE499,Afleveradressen!$A$8:$P$57,15,FALSE),"")</f>
        <v/>
      </c>
      <c r="E499" s="17"/>
      <c r="F499" s="17" t="str">
        <f>IF(AE499&lt;&gt;"",Bestelformulier!$F$44,"")</f>
        <v/>
      </c>
      <c r="G499" s="104"/>
      <c r="H499" s="100" t="str">
        <f>IF($AE499&lt;&gt;"",VLOOKUP($AE499,Afleveradressen!$A$8:$P$57,4,FALSE),"")</f>
        <v/>
      </c>
      <c r="I499" s="101" t="str">
        <f>IF($AE499&lt;&gt;"",VLOOKUP($AE499,Afleveradressen!$A$8:$P$57,5,FALSE),"")</f>
        <v/>
      </c>
      <c r="J499" s="101" t="str">
        <f>IF($AE499&lt;&gt;"",VLOOKUP($AE499,Afleveradressen!$A$8:$P$57,6,FALSE),"")</f>
        <v/>
      </c>
      <c r="K499" s="102" t="str">
        <f>IF($AE499&lt;&gt;"",VLOOKUP($AE499,Afleveradressen!$A$8:$P$57,7,FALSE),"")</f>
        <v/>
      </c>
      <c r="L499" s="72" t="str">
        <f>IF(AND('Taarten koppelen'!E56&lt;&gt;"",$Y499&lt;&gt;""),'Taarten koppelen'!E56,"")</f>
        <v/>
      </c>
      <c r="M499" s="72" t="str">
        <f>IF(AND('Taarten koppelen'!F56&lt;&gt;"",$Y499&lt;&gt;""),'Taarten koppelen'!F56,"")</f>
        <v/>
      </c>
      <c r="N499" s="72" t="str">
        <f>IF($AE499&lt;&gt;"",VLOOKUP($AE499,Afleveradressen!$A$8:$P$57,11,FALSE),"")</f>
        <v/>
      </c>
      <c r="O499" s="101" t="str">
        <f>IF($AE499&lt;&gt;"",VLOOKUP($AE499,Afleveradressen!$A$8:$P$57,12,FALSE),"")</f>
        <v/>
      </c>
      <c r="P499" s="72" t="str">
        <f>IF(AND('Taarten koppelen'!G56&lt;&gt;"",$Y499&lt;&gt;""),'Taarten koppelen'!G56,"")</f>
        <v/>
      </c>
      <c r="Q499" s="17" t="str">
        <f t="shared" si="14"/>
        <v/>
      </c>
      <c r="R499" s="102" t="str">
        <f>IF($AE499&lt;&gt;"",VLOOKUP($AE499,Afleveradressen!$A$8:$P$57,8,FALSE),"")</f>
        <v/>
      </c>
      <c r="S499" s="105" t="str">
        <f>IF($AE499&lt;&gt;"",VLOOKUP($AE499,Afleveradressen!$A$8:$P$57,14,FALSE),"")</f>
        <v/>
      </c>
      <c r="T499" s="103" t="str">
        <f>IF(S499&lt;&gt;"",VLOOKUP($S499,stamgegevens!$B$5:$E$15,3,FALSE),"")</f>
        <v/>
      </c>
      <c r="U499" s="103" t="str">
        <f>IF(T499&lt;&gt;"",VLOOKUP($S499,stamgegevens!$B$5:$E$15,4,FALSE),"")</f>
        <v/>
      </c>
      <c r="V499" s="17"/>
      <c r="W499" s="17"/>
      <c r="X499" s="17" t="str">
        <f>IF(Y499="","",VLOOKUP(Y499,stamgegevens!$C$23:$H$52,6,FALSE))</f>
        <v/>
      </c>
      <c r="Y499" s="104" t="str">
        <f>IF('Taarten koppelen'!$S56&lt;&gt;"",'Taarten koppelen'!$S$4,"")</f>
        <v/>
      </c>
      <c r="Z499" s="17" t="str">
        <f>IF('Taarten koppelen'!S56&lt;&gt;"",'Taarten koppelen'!S56,"")</f>
        <v/>
      </c>
      <c r="AE499" s="1" t="str">
        <f t="shared" si="15"/>
        <v/>
      </c>
    </row>
    <row r="500" spans="4:31" x14ac:dyDescent="0.2">
      <c r="D500" s="100" t="str">
        <f>IF($AE500&lt;&gt;"",VLOOKUP($AE500,Afleveradressen!$A$8:$P$57,15,FALSE),"")</f>
        <v/>
      </c>
      <c r="E500" s="17"/>
      <c r="F500" s="17" t="str">
        <f>IF(AE500&lt;&gt;"",Bestelformulier!$F$44,"")</f>
        <v/>
      </c>
      <c r="G500" s="104"/>
      <c r="H500" s="100" t="str">
        <f>IF($AE500&lt;&gt;"",VLOOKUP($AE500,Afleveradressen!$A$8:$P$57,4,FALSE),"")</f>
        <v/>
      </c>
      <c r="I500" s="101" t="str">
        <f>IF($AE500&lt;&gt;"",VLOOKUP($AE500,Afleveradressen!$A$8:$P$57,5,FALSE),"")</f>
        <v/>
      </c>
      <c r="J500" s="101" t="str">
        <f>IF($AE500&lt;&gt;"",VLOOKUP($AE500,Afleveradressen!$A$8:$P$57,6,FALSE),"")</f>
        <v/>
      </c>
      <c r="K500" s="102" t="str">
        <f>IF($AE500&lt;&gt;"",VLOOKUP($AE500,Afleveradressen!$A$8:$P$57,7,FALSE),"")</f>
        <v/>
      </c>
      <c r="L500" s="72" t="str">
        <f>IF(AND('Taarten koppelen'!E57&lt;&gt;"",$Y500&lt;&gt;""),'Taarten koppelen'!E57,"")</f>
        <v/>
      </c>
      <c r="M500" s="72" t="str">
        <f>IF(AND('Taarten koppelen'!F57&lt;&gt;"",$Y500&lt;&gt;""),'Taarten koppelen'!F57,"")</f>
        <v/>
      </c>
      <c r="N500" s="72" t="str">
        <f>IF($AE500&lt;&gt;"",VLOOKUP($AE500,Afleveradressen!$A$8:$P$57,11,FALSE),"")</f>
        <v/>
      </c>
      <c r="O500" s="101" t="str">
        <f>IF($AE500&lt;&gt;"",VLOOKUP($AE500,Afleveradressen!$A$8:$P$57,12,FALSE),"")</f>
        <v/>
      </c>
      <c r="P500" s="72" t="str">
        <f>IF(AND('Taarten koppelen'!G57&lt;&gt;"",$Y500&lt;&gt;""),'Taarten koppelen'!G57,"")</f>
        <v/>
      </c>
      <c r="Q500" s="17" t="str">
        <f t="shared" si="14"/>
        <v/>
      </c>
      <c r="R500" s="102" t="str">
        <f>IF($AE500&lt;&gt;"",VLOOKUP($AE500,Afleveradressen!$A$8:$P$57,8,FALSE),"")</f>
        <v/>
      </c>
      <c r="S500" s="105" t="str">
        <f>IF($AE500&lt;&gt;"",VLOOKUP($AE500,Afleveradressen!$A$8:$P$57,14,FALSE),"")</f>
        <v/>
      </c>
      <c r="T500" s="103" t="str">
        <f>IF(S500&lt;&gt;"",VLOOKUP($S500,stamgegevens!$B$5:$E$15,3,FALSE),"")</f>
        <v/>
      </c>
      <c r="U500" s="103" t="str">
        <f>IF(T500&lt;&gt;"",VLOOKUP($S500,stamgegevens!$B$5:$E$15,4,FALSE),"")</f>
        <v/>
      </c>
      <c r="V500" s="17"/>
      <c r="W500" s="17"/>
      <c r="X500" s="17" t="str">
        <f>IF(Y500="","",VLOOKUP(Y500,stamgegevens!$C$23:$H$52,6,FALSE))</f>
        <v/>
      </c>
      <c r="Y500" s="104" t="str">
        <f>IF('Taarten koppelen'!$S57&lt;&gt;"",'Taarten koppelen'!$S$4,"")</f>
        <v/>
      </c>
      <c r="Z500" s="17" t="str">
        <f>IF('Taarten koppelen'!S57&lt;&gt;"",'Taarten koppelen'!S57,"")</f>
        <v/>
      </c>
      <c r="AE500" s="1" t="str">
        <f t="shared" si="15"/>
        <v/>
      </c>
    </row>
    <row r="501" spans="4:31" x14ac:dyDescent="0.2">
      <c r="D501" s="100" t="str">
        <f>IF($AE501&lt;&gt;"",VLOOKUP($AE501,Afleveradressen!$A$8:$P$57,15,FALSE),"")</f>
        <v/>
      </c>
      <c r="E501" s="17"/>
      <c r="F501" s="17" t="str">
        <f>IF(AE501&lt;&gt;"",Bestelformulier!$F$44,"")</f>
        <v/>
      </c>
      <c r="G501" s="104"/>
      <c r="H501" s="100" t="str">
        <f>IF($AE501&lt;&gt;"",VLOOKUP($AE501,Afleveradressen!$A$8:$P$57,4,FALSE),"")</f>
        <v/>
      </c>
      <c r="I501" s="101" t="str">
        <f>IF($AE501&lt;&gt;"",VLOOKUP($AE501,Afleveradressen!$A$8:$P$57,5,FALSE),"")</f>
        <v/>
      </c>
      <c r="J501" s="101" t="str">
        <f>IF($AE501&lt;&gt;"",VLOOKUP($AE501,Afleveradressen!$A$8:$P$57,6,FALSE),"")</f>
        <v/>
      </c>
      <c r="K501" s="102" t="str">
        <f>IF($AE501&lt;&gt;"",VLOOKUP($AE501,Afleveradressen!$A$8:$P$57,7,FALSE),"")</f>
        <v/>
      </c>
      <c r="L501" s="72" t="str">
        <f>IF(AND('Taarten koppelen'!E58&lt;&gt;"",$Y501&lt;&gt;""),'Taarten koppelen'!E58,"")</f>
        <v/>
      </c>
      <c r="M501" s="72" t="str">
        <f>IF(AND('Taarten koppelen'!F58&lt;&gt;"",$Y501&lt;&gt;""),'Taarten koppelen'!F58,"")</f>
        <v/>
      </c>
      <c r="N501" s="72" t="str">
        <f>IF($AE501&lt;&gt;"",VLOOKUP($AE501,Afleveradressen!$A$8:$P$57,11,FALSE),"")</f>
        <v/>
      </c>
      <c r="O501" s="101" t="str">
        <f>IF($AE501&lt;&gt;"",VLOOKUP($AE501,Afleveradressen!$A$8:$P$57,12,FALSE),"")</f>
        <v/>
      </c>
      <c r="P501" s="72" t="str">
        <f>IF(AND('Taarten koppelen'!G58&lt;&gt;"",$Y501&lt;&gt;""),'Taarten koppelen'!G58,"")</f>
        <v/>
      </c>
      <c r="Q501" s="17" t="str">
        <f t="shared" si="14"/>
        <v/>
      </c>
      <c r="R501" s="102" t="str">
        <f>IF($AE501&lt;&gt;"",VLOOKUP($AE501,Afleveradressen!$A$8:$P$57,8,FALSE),"")</f>
        <v/>
      </c>
      <c r="S501" s="105" t="str">
        <f>IF($AE501&lt;&gt;"",VLOOKUP($AE501,Afleveradressen!$A$8:$P$57,14,FALSE),"")</f>
        <v/>
      </c>
      <c r="T501" s="103" t="str">
        <f>IF(S501&lt;&gt;"",VLOOKUP($S501,stamgegevens!$B$5:$E$15,3,FALSE),"")</f>
        <v/>
      </c>
      <c r="U501" s="103" t="str">
        <f>IF(T501&lt;&gt;"",VLOOKUP($S501,stamgegevens!$B$5:$E$15,4,FALSE),"")</f>
        <v/>
      </c>
      <c r="V501" s="17"/>
      <c r="W501" s="17"/>
      <c r="X501" s="17" t="str">
        <f>IF(Y501="","",VLOOKUP(Y501,stamgegevens!$C$23:$H$52,6,FALSE))</f>
        <v/>
      </c>
      <c r="Y501" s="104" t="str">
        <f>IF('Taarten koppelen'!$S58&lt;&gt;"",'Taarten koppelen'!$S$4,"")</f>
        <v/>
      </c>
      <c r="Z501" s="17" t="str">
        <f>IF('Taarten koppelen'!S58&lt;&gt;"",'Taarten koppelen'!S58,"")</f>
        <v/>
      </c>
      <c r="AE501" s="1" t="str">
        <f t="shared" si="15"/>
        <v/>
      </c>
    </row>
    <row r="502" spans="4:31" x14ac:dyDescent="0.2">
      <c r="D502" s="100" t="str">
        <f>IF($AE502&lt;&gt;"",VLOOKUP($AE502,Afleveradressen!$A$8:$P$57,15,FALSE),"")</f>
        <v/>
      </c>
      <c r="E502" s="17"/>
      <c r="F502" s="17" t="str">
        <f>IF(AE502&lt;&gt;"",Bestelformulier!$F$44,"")</f>
        <v/>
      </c>
      <c r="G502" s="104"/>
      <c r="H502" s="100" t="str">
        <f>IF($AE502&lt;&gt;"",VLOOKUP($AE502,Afleveradressen!$A$8:$P$57,4,FALSE),"")</f>
        <v/>
      </c>
      <c r="I502" s="101" t="str">
        <f>IF($AE502&lt;&gt;"",VLOOKUP($AE502,Afleveradressen!$A$8:$P$57,5,FALSE),"")</f>
        <v/>
      </c>
      <c r="J502" s="101" t="str">
        <f>IF($AE502&lt;&gt;"",VLOOKUP($AE502,Afleveradressen!$A$8:$P$57,6,FALSE),"")</f>
        <v/>
      </c>
      <c r="K502" s="102" t="str">
        <f>IF($AE502&lt;&gt;"",VLOOKUP($AE502,Afleveradressen!$A$8:$P$57,7,FALSE),"")</f>
        <v/>
      </c>
      <c r="L502" s="72" t="str">
        <f>IF(AND('Taarten koppelen'!E59&lt;&gt;"",$Y502&lt;&gt;""),'Taarten koppelen'!E59,"")</f>
        <v/>
      </c>
      <c r="M502" s="72" t="str">
        <f>IF(AND('Taarten koppelen'!F59&lt;&gt;"",$Y502&lt;&gt;""),'Taarten koppelen'!F59,"")</f>
        <v/>
      </c>
      <c r="N502" s="72" t="str">
        <f>IF($AE502&lt;&gt;"",VLOOKUP($AE502,Afleveradressen!$A$8:$P$57,11,FALSE),"")</f>
        <v/>
      </c>
      <c r="O502" s="101" t="str">
        <f>IF($AE502&lt;&gt;"",VLOOKUP($AE502,Afleveradressen!$A$8:$P$57,12,FALSE),"")</f>
        <v/>
      </c>
      <c r="P502" s="72" t="str">
        <f>IF(AND('Taarten koppelen'!G59&lt;&gt;"",$Y502&lt;&gt;""),'Taarten koppelen'!G59,"")</f>
        <v/>
      </c>
      <c r="Q502" s="17" t="str">
        <f t="shared" si="14"/>
        <v/>
      </c>
      <c r="R502" s="102" t="str">
        <f>IF($AE502&lt;&gt;"",VLOOKUP($AE502,Afleveradressen!$A$8:$P$57,8,FALSE),"")</f>
        <v/>
      </c>
      <c r="S502" s="105" t="str">
        <f>IF($AE502&lt;&gt;"",VLOOKUP($AE502,Afleveradressen!$A$8:$P$57,14,FALSE),"")</f>
        <v/>
      </c>
      <c r="T502" s="103" t="str">
        <f>IF(S502&lt;&gt;"",VLOOKUP($S502,stamgegevens!$B$5:$E$15,3,FALSE),"")</f>
        <v/>
      </c>
      <c r="U502" s="103" t="str">
        <f>IF(T502&lt;&gt;"",VLOOKUP($S502,stamgegevens!$B$5:$E$15,4,FALSE),"")</f>
        <v/>
      </c>
      <c r="V502" s="17"/>
      <c r="W502" s="17"/>
      <c r="X502" s="17" t="str">
        <f>IF(Y502="","",VLOOKUP(Y502,stamgegevens!$C$23:$H$52,6,FALSE))</f>
        <v/>
      </c>
      <c r="Y502" s="104" t="str">
        <f>IF('Taarten koppelen'!$S59&lt;&gt;"",'Taarten koppelen'!$S$4,"")</f>
        <v/>
      </c>
      <c r="Z502" s="17" t="str">
        <f>IF('Taarten koppelen'!S59&lt;&gt;"",'Taarten koppelen'!S59,"")</f>
        <v/>
      </c>
      <c r="AE502" s="1" t="str">
        <f t="shared" si="15"/>
        <v/>
      </c>
    </row>
    <row r="503" spans="4:31" x14ac:dyDescent="0.2">
      <c r="D503" s="100" t="str">
        <f>IF($AE503&lt;&gt;"",VLOOKUP($AE503,Afleveradressen!$A$8:$P$57,15,FALSE),"")</f>
        <v/>
      </c>
      <c r="E503" s="17"/>
      <c r="F503" s="17" t="str">
        <f>IF(AE503&lt;&gt;"",Bestelformulier!$F$44,"")</f>
        <v/>
      </c>
      <c r="G503" s="104"/>
      <c r="H503" s="100" t="str">
        <f>IF($AE503&lt;&gt;"",VLOOKUP($AE503,Afleveradressen!$A$8:$P$57,4,FALSE),"")</f>
        <v/>
      </c>
      <c r="I503" s="101" t="str">
        <f>IF($AE503&lt;&gt;"",VLOOKUP($AE503,Afleveradressen!$A$8:$P$57,5,FALSE),"")</f>
        <v/>
      </c>
      <c r="J503" s="101" t="str">
        <f>IF($AE503&lt;&gt;"",VLOOKUP($AE503,Afleveradressen!$A$8:$P$57,6,FALSE),"")</f>
        <v/>
      </c>
      <c r="K503" s="102" t="str">
        <f>IF($AE503&lt;&gt;"",VLOOKUP($AE503,Afleveradressen!$A$8:$P$57,7,FALSE),"")</f>
        <v/>
      </c>
      <c r="L503" s="72" t="str">
        <f>IF(AND('Taarten koppelen'!E60&lt;&gt;"",$Y503&lt;&gt;""),'Taarten koppelen'!E60,"")</f>
        <v/>
      </c>
      <c r="M503" s="72" t="str">
        <f>IF(AND('Taarten koppelen'!F60&lt;&gt;"",$Y503&lt;&gt;""),'Taarten koppelen'!F60,"")</f>
        <v/>
      </c>
      <c r="N503" s="72" t="str">
        <f>IF($AE503&lt;&gt;"",VLOOKUP($AE503,Afleveradressen!$A$8:$P$57,11,FALSE),"")</f>
        <v/>
      </c>
      <c r="O503" s="101" t="str">
        <f>IF($AE503&lt;&gt;"",VLOOKUP($AE503,Afleveradressen!$A$8:$P$57,12,FALSE),"")</f>
        <v/>
      </c>
      <c r="P503" s="72" t="str">
        <f>IF(AND('Taarten koppelen'!G60&lt;&gt;"",$Y503&lt;&gt;""),'Taarten koppelen'!G60,"")</f>
        <v/>
      </c>
      <c r="Q503" s="17" t="str">
        <f t="shared" si="14"/>
        <v/>
      </c>
      <c r="R503" s="102" t="str">
        <f>IF($AE503&lt;&gt;"",VLOOKUP($AE503,Afleveradressen!$A$8:$P$57,8,FALSE),"")</f>
        <v/>
      </c>
      <c r="S503" s="105" t="str">
        <f>IF($AE503&lt;&gt;"",VLOOKUP($AE503,Afleveradressen!$A$8:$P$57,14,FALSE),"")</f>
        <v/>
      </c>
      <c r="T503" s="103" t="str">
        <f>IF(S503&lt;&gt;"",VLOOKUP($S503,stamgegevens!$B$5:$E$15,3,FALSE),"")</f>
        <v/>
      </c>
      <c r="U503" s="103" t="str">
        <f>IF(T503&lt;&gt;"",VLOOKUP($S503,stamgegevens!$B$5:$E$15,4,FALSE),"")</f>
        <v/>
      </c>
      <c r="V503" s="17"/>
      <c r="W503" s="17"/>
      <c r="X503" s="17" t="str">
        <f>IF(Y503="","",VLOOKUP(Y503,stamgegevens!$C$23:$H$52,6,FALSE))</f>
        <v/>
      </c>
      <c r="Y503" s="104" t="str">
        <f>IF('Taarten koppelen'!$S60&lt;&gt;"",'Taarten koppelen'!$S$4,"")</f>
        <v/>
      </c>
      <c r="Z503" s="17" t="str">
        <f>IF('Taarten koppelen'!S60&lt;&gt;"",'Taarten koppelen'!S60,"")</f>
        <v/>
      </c>
      <c r="AE503" s="1" t="str">
        <f t="shared" si="15"/>
        <v/>
      </c>
    </row>
    <row r="504" spans="4:31" x14ac:dyDescent="0.2">
      <c r="D504" s="100" t="str">
        <f>IF($AE504&lt;&gt;"",VLOOKUP($AE504,Afleveradressen!$A$8:$P$57,15,FALSE),"")</f>
        <v/>
      </c>
      <c r="E504" s="17"/>
      <c r="F504" s="17" t="str">
        <f>IF(AE504&lt;&gt;"",Bestelformulier!$F$44,"")</f>
        <v/>
      </c>
      <c r="G504" s="104"/>
      <c r="H504" s="100" t="str">
        <f>IF($AE504&lt;&gt;"",VLOOKUP($AE504,Afleveradressen!$A$8:$P$57,4,FALSE),"")</f>
        <v/>
      </c>
      <c r="I504" s="101" t="str">
        <f>IF($AE504&lt;&gt;"",VLOOKUP($AE504,Afleveradressen!$A$8:$P$57,5,FALSE),"")</f>
        <v/>
      </c>
      <c r="J504" s="101" t="str">
        <f>IF($AE504&lt;&gt;"",VLOOKUP($AE504,Afleveradressen!$A$8:$P$57,6,FALSE),"")</f>
        <v/>
      </c>
      <c r="K504" s="102" t="str">
        <f>IF($AE504&lt;&gt;"",VLOOKUP($AE504,Afleveradressen!$A$8:$P$57,7,FALSE),"")</f>
        <v/>
      </c>
      <c r="L504" s="72" t="str">
        <f>IF(AND('Taarten koppelen'!E61&lt;&gt;"",$Y504&lt;&gt;""),'Taarten koppelen'!E61,"")</f>
        <v/>
      </c>
      <c r="M504" s="72" t="str">
        <f>IF(AND('Taarten koppelen'!F61&lt;&gt;"",$Y504&lt;&gt;""),'Taarten koppelen'!F61,"")</f>
        <v/>
      </c>
      <c r="N504" s="72" t="str">
        <f>IF($AE504&lt;&gt;"",VLOOKUP($AE504,Afleveradressen!$A$8:$P$57,11,FALSE),"")</f>
        <v/>
      </c>
      <c r="O504" s="101" t="str">
        <f>IF($AE504&lt;&gt;"",VLOOKUP($AE504,Afleveradressen!$A$8:$P$57,12,FALSE),"")</f>
        <v/>
      </c>
      <c r="P504" s="72" t="str">
        <f>IF(AND('Taarten koppelen'!G61&lt;&gt;"",$Y504&lt;&gt;""),'Taarten koppelen'!G61,"")</f>
        <v/>
      </c>
      <c r="Q504" s="17" t="str">
        <f t="shared" si="14"/>
        <v/>
      </c>
      <c r="R504" s="102" t="str">
        <f>IF($AE504&lt;&gt;"",VLOOKUP($AE504,Afleveradressen!$A$8:$P$57,8,FALSE),"")</f>
        <v/>
      </c>
      <c r="S504" s="105" t="str">
        <f>IF($AE504&lt;&gt;"",VLOOKUP($AE504,Afleveradressen!$A$8:$P$57,14,FALSE),"")</f>
        <v/>
      </c>
      <c r="T504" s="103" t="str">
        <f>IF(S504&lt;&gt;"",VLOOKUP($S504,stamgegevens!$B$5:$E$15,3,FALSE),"")</f>
        <v/>
      </c>
      <c r="U504" s="103" t="str">
        <f>IF(T504&lt;&gt;"",VLOOKUP($S504,stamgegevens!$B$5:$E$15,4,FALSE),"")</f>
        <v/>
      </c>
      <c r="V504" s="17"/>
      <c r="W504" s="17"/>
      <c r="X504" s="17" t="str">
        <f>IF(Y504="","",VLOOKUP(Y504,stamgegevens!$C$23:$H$52,6,FALSE))</f>
        <v/>
      </c>
      <c r="Y504" s="104" t="str">
        <f>IF('Taarten koppelen'!$S61&lt;&gt;"",'Taarten koppelen'!$S$4,"")</f>
        <v/>
      </c>
      <c r="Z504" s="17" t="str">
        <f>IF('Taarten koppelen'!S61&lt;&gt;"",'Taarten koppelen'!S61,"")</f>
        <v/>
      </c>
      <c r="AE504" s="1" t="str">
        <f t="shared" si="15"/>
        <v/>
      </c>
    </row>
    <row r="505" spans="4:31" x14ac:dyDescent="0.2">
      <c r="D505" s="100" t="str">
        <f>IF($AE505&lt;&gt;"",VLOOKUP($AE505,Afleveradressen!$A$8:$P$57,15,FALSE),"")</f>
        <v/>
      </c>
      <c r="E505" s="17"/>
      <c r="F505" s="17" t="str">
        <f>IF(AE505&lt;&gt;"",Bestelformulier!$F$44,"")</f>
        <v/>
      </c>
      <c r="G505" s="104"/>
      <c r="H505" s="100" t="str">
        <f>IF($AE505&lt;&gt;"",VLOOKUP($AE505,Afleveradressen!$A$8:$P$57,4,FALSE),"")</f>
        <v/>
      </c>
      <c r="I505" s="101" t="str">
        <f>IF($AE505&lt;&gt;"",VLOOKUP($AE505,Afleveradressen!$A$8:$P$57,5,FALSE),"")</f>
        <v/>
      </c>
      <c r="J505" s="101" t="str">
        <f>IF($AE505&lt;&gt;"",VLOOKUP($AE505,Afleveradressen!$A$8:$P$57,6,FALSE),"")</f>
        <v/>
      </c>
      <c r="K505" s="102" t="str">
        <f>IF($AE505&lt;&gt;"",VLOOKUP($AE505,Afleveradressen!$A$8:$P$57,7,FALSE),"")</f>
        <v/>
      </c>
      <c r="L505" s="72" t="str">
        <f>IF(AND('Taarten koppelen'!E62&lt;&gt;"",$Y505&lt;&gt;""),'Taarten koppelen'!E62,"")</f>
        <v/>
      </c>
      <c r="M505" s="72" t="str">
        <f>IF(AND('Taarten koppelen'!F62&lt;&gt;"",$Y505&lt;&gt;""),'Taarten koppelen'!F62,"")</f>
        <v/>
      </c>
      <c r="N505" s="72" t="str">
        <f>IF($AE505&lt;&gt;"",VLOOKUP($AE505,Afleveradressen!$A$8:$P$57,11,FALSE),"")</f>
        <v/>
      </c>
      <c r="O505" s="101" t="str">
        <f>IF($AE505&lt;&gt;"",VLOOKUP($AE505,Afleveradressen!$A$8:$P$57,12,FALSE),"")</f>
        <v/>
      </c>
      <c r="P505" s="72" t="str">
        <f>IF(AND('Taarten koppelen'!G62&lt;&gt;"",$Y505&lt;&gt;""),'Taarten koppelen'!G62,"")</f>
        <v/>
      </c>
      <c r="Q505" s="17" t="str">
        <f t="shared" si="14"/>
        <v/>
      </c>
      <c r="R505" s="102" t="str">
        <f>IF($AE505&lt;&gt;"",VLOOKUP($AE505,Afleveradressen!$A$8:$P$57,8,FALSE),"")</f>
        <v/>
      </c>
      <c r="S505" s="105" t="str">
        <f>IF($AE505&lt;&gt;"",VLOOKUP($AE505,Afleveradressen!$A$8:$P$57,14,FALSE),"")</f>
        <v/>
      </c>
      <c r="T505" s="103" t="str">
        <f>IF(S505&lt;&gt;"",VLOOKUP($S505,stamgegevens!$B$5:$E$15,3,FALSE),"")</f>
        <v/>
      </c>
      <c r="U505" s="103" t="str">
        <f>IF(T505&lt;&gt;"",VLOOKUP($S505,stamgegevens!$B$5:$E$15,4,FALSE),"")</f>
        <v/>
      </c>
      <c r="V505" s="17"/>
      <c r="W505" s="17"/>
      <c r="X505" s="17" t="str">
        <f>IF(Y505="","",VLOOKUP(Y505,stamgegevens!$C$23:$H$52,6,FALSE))</f>
        <v/>
      </c>
      <c r="Y505" s="104" t="str">
        <f>IF('Taarten koppelen'!$S62&lt;&gt;"",'Taarten koppelen'!$S$4,"")</f>
        <v/>
      </c>
      <c r="Z505" s="17" t="str">
        <f>IF('Taarten koppelen'!S62&lt;&gt;"",'Taarten koppelen'!S62,"")</f>
        <v/>
      </c>
      <c r="AE505" s="1" t="str">
        <f t="shared" si="15"/>
        <v/>
      </c>
    </row>
    <row r="506" spans="4:31" x14ac:dyDescent="0.2">
      <c r="D506" s="100" t="str">
        <f>IF($AE506&lt;&gt;"",VLOOKUP($AE506,Afleveradressen!$A$8:$P$57,15,FALSE),"")</f>
        <v/>
      </c>
      <c r="E506" s="17"/>
      <c r="F506" s="17" t="str">
        <f>IF(AE506&lt;&gt;"",Bestelformulier!$F$44,"")</f>
        <v/>
      </c>
      <c r="G506" s="104"/>
      <c r="H506" s="100" t="str">
        <f>IF($AE506&lt;&gt;"",VLOOKUP($AE506,Afleveradressen!$A$8:$P$57,4,FALSE),"")</f>
        <v/>
      </c>
      <c r="I506" s="101" t="str">
        <f>IF($AE506&lt;&gt;"",VLOOKUP($AE506,Afleveradressen!$A$8:$P$57,5,FALSE),"")</f>
        <v/>
      </c>
      <c r="J506" s="101" t="str">
        <f>IF($AE506&lt;&gt;"",VLOOKUP($AE506,Afleveradressen!$A$8:$P$57,6,FALSE),"")</f>
        <v/>
      </c>
      <c r="K506" s="102" t="str">
        <f>IF($AE506&lt;&gt;"",VLOOKUP($AE506,Afleveradressen!$A$8:$P$57,7,FALSE),"")</f>
        <v/>
      </c>
      <c r="L506" s="72" t="str">
        <f>IF(AND('Taarten koppelen'!E63&lt;&gt;"",$Y506&lt;&gt;""),'Taarten koppelen'!E63,"")</f>
        <v/>
      </c>
      <c r="M506" s="72" t="str">
        <f>IF(AND('Taarten koppelen'!F63&lt;&gt;"",$Y506&lt;&gt;""),'Taarten koppelen'!F63,"")</f>
        <v/>
      </c>
      <c r="N506" s="72" t="str">
        <f>IF($AE506&lt;&gt;"",VLOOKUP($AE506,Afleveradressen!$A$8:$P$57,11,FALSE),"")</f>
        <v/>
      </c>
      <c r="O506" s="101" t="str">
        <f>IF($AE506&lt;&gt;"",VLOOKUP($AE506,Afleveradressen!$A$8:$P$57,12,FALSE),"")</f>
        <v/>
      </c>
      <c r="P506" s="72" t="str">
        <f>IF(AND('Taarten koppelen'!G63&lt;&gt;"",$Y506&lt;&gt;""),'Taarten koppelen'!G63,"")</f>
        <v/>
      </c>
      <c r="Q506" s="17" t="str">
        <f t="shared" si="14"/>
        <v/>
      </c>
      <c r="R506" s="102" t="str">
        <f>IF($AE506&lt;&gt;"",VLOOKUP($AE506,Afleveradressen!$A$8:$P$57,8,FALSE),"")</f>
        <v/>
      </c>
      <c r="S506" s="105" t="str">
        <f>IF($AE506&lt;&gt;"",VLOOKUP($AE506,Afleveradressen!$A$8:$P$57,14,FALSE),"")</f>
        <v/>
      </c>
      <c r="T506" s="103" t="str">
        <f>IF(S506&lt;&gt;"",VLOOKUP($S506,stamgegevens!$B$5:$E$15,3,FALSE),"")</f>
        <v/>
      </c>
      <c r="U506" s="103" t="str">
        <f>IF(T506&lt;&gt;"",VLOOKUP($S506,stamgegevens!$B$5:$E$15,4,FALSE),"")</f>
        <v/>
      </c>
      <c r="V506" s="17"/>
      <c r="W506" s="17"/>
      <c r="X506" s="17" t="str">
        <f>IF(Y506="","",VLOOKUP(Y506,stamgegevens!$C$23:$H$52,6,FALSE))</f>
        <v/>
      </c>
      <c r="Y506" s="104" t="str">
        <f>IF('Taarten koppelen'!$S63&lt;&gt;"",'Taarten koppelen'!$S$4,"")</f>
        <v/>
      </c>
      <c r="Z506" s="17" t="str">
        <f>IF('Taarten koppelen'!S63&lt;&gt;"",'Taarten koppelen'!S63,"")</f>
        <v/>
      </c>
      <c r="AE506" s="1" t="str">
        <f t="shared" si="15"/>
        <v/>
      </c>
    </row>
    <row r="507" spans="4:31" x14ac:dyDescent="0.2">
      <c r="D507" s="100" t="str">
        <f>IF($AE507&lt;&gt;"",VLOOKUP($AE507,Afleveradressen!$A$8:$P$57,15,FALSE),"")</f>
        <v/>
      </c>
      <c r="E507" s="17"/>
      <c r="F507" s="17" t="str">
        <f>IF(AE507&lt;&gt;"",Bestelformulier!$F$44,"")</f>
        <v/>
      </c>
      <c r="G507" s="104"/>
      <c r="H507" s="100" t="str">
        <f>IF($AE507&lt;&gt;"",VLOOKUP($AE507,Afleveradressen!$A$8:$P$57,4,FALSE),"")</f>
        <v/>
      </c>
      <c r="I507" s="101" t="str">
        <f>IF($AE507&lt;&gt;"",VLOOKUP($AE507,Afleveradressen!$A$8:$P$57,5,FALSE),"")</f>
        <v/>
      </c>
      <c r="J507" s="101" t="str">
        <f>IF($AE507&lt;&gt;"",VLOOKUP($AE507,Afleveradressen!$A$8:$P$57,6,FALSE),"")</f>
        <v/>
      </c>
      <c r="K507" s="102" t="str">
        <f>IF($AE507&lt;&gt;"",VLOOKUP($AE507,Afleveradressen!$A$8:$P$57,7,FALSE),"")</f>
        <v/>
      </c>
      <c r="L507" s="72" t="str">
        <f>IF(AND('Taarten koppelen'!E14&lt;&gt;"",$Y507&lt;&gt;""),'Taarten koppelen'!E14,"")</f>
        <v/>
      </c>
      <c r="M507" s="72" t="str">
        <f>IF(AND('Taarten koppelen'!F14&lt;&gt;"",$Y507&lt;&gt;""),'Taarten koppelen'!F14,"")</f>
        <v/>
      </c>
      <c r="N507" s="72" t="str">
        <f>IF($AE507&lt;&gt;"",VLOOKUP($AE507,Afleveradressen!$A$8:$P$57,11,FALSE),"")</f>
        <v/>
      </c>
      <c r="O507" s="101" t="str">
        <f>IF($AE507&lt;&gt;"",VLOOKUP($AE507,Afleveradressen!$A$8:$P$57,12,FALSE),"")</f>
        <v/>
      </c>
      <c r="P507" s="72" t="str">
        <f>IF(AND('Taarten koppelen'!G14&lt;&gt;"",$Y507&lt;&gt;""),'Taarten koppelen'!G14,"")</f>
        <v/>
      </c>
      <c r="Q507" s="17" t="str">
        <f t="shared" si="14"/>
        <v/>
      </c>
      <c r="R507" s="102" t="str">
        <f>IF($AE507&lt;&gt;"",VLOOKUP($AE507,Afleveradressen!$A$8:$P$57,8,FALSE),"")</f>
        <v/>
      </c>
      <c r="S507" s="105" t="str">
        <f>IF($AE507&lt;&gt;"",VLOOKUP($AE507,Afleveradressen!$A$8:$P$57,14,FALSE),"")</f>
        <v/>
      </c>
      <c r="T507" s="103" t="str">
        <f>IF(S507&lt;&gt;"",VLOOKUP($S507,stamgegevens!$B$5:$E$15,3,FALSE),"")</f>
        <v/>
      </c>
      <c r="U507" s="103" t="str">
        <f>IF(T507&lt;&gt;"",VLOOKUP($S507,stamgegevens!$B$5:$E$15,4,FALSE),"")</f>
        <v/>
      </c>
      <c r="V507" s="17"/>
      <c r="W507" s="17"/>
      <c r="X507" s="17" t="str">
        <f>IF(Y507="","",VLOOKUP(Y507,stamgegevens!$C$23:$H$52,6,FALSE))</f>
        <v/>
      </c>
      <c r="Y507" s="104" t="str">
        <f>IF('Taarten koppelen'!$T14&lt;&gt;0,'Taarten koppelen'!$T$4,"")</f>
        <v/>
      </c>
      <c r="Z507" s="17" t="str">
        <f>IF('Taarten koppelen'!T14&lt;&gt;0,'Taarten koppelen'!T14,"")</f>
        <v/>
      </c>
      <c r="AE507" s="1" t="str">
        <f t="shared" si="15"/>
        <v/>
      </c>
    </row>
    <row r="508" spans="4:31" x14ac:dyDescent="0.2">
      <c r="D508" s="100" t="str">
        <f>IF($AE508&lt;&gt;"",VLOOKUP($AE508,Afleveradressen!$A$8:$P$57,15,FALSE),"")</f>
        <v/>
      </c>
      <c r="E508" s="17"/>
      <c r="F508" s="17" t="str">
        <f>IF(AE508&lt;&gt;"",Bestelformulier!$F$44,"")</f>
        <v/>
      </c>
      <c r="G508" s="104"/>
      <c r="H508" s="100" t="str">
        <f>IF($AE508&lt;&gt;"",VLOOKUP($AE508,Afleveradressen!$A$8:$P$57,4,FALSE),"")</f>
        <v/>
      </c>
      <c r="I508" s="101" t="str">
        <f>IF($AE508&lt;&gt;"",VLOOKUP($AE508,Afleveradressen!$A$8:$P$57,5,FALSE),"")</f>
        <v/>
      </c>
      <c r="J508" s="101" t="str">
        <f>IF($AE508&lt;&gt;"",VLOOKUP($AE508,Afleveradressen!$A$8:$P$57,6,FALSE),"")</f>
        <v/>
      </c>
      <c r="K508" s="102" t="str">
        <f>IF($AE508&lt;&gt;"",VLOOKUP($AE508,Afleveradressen!$A$8:$P$57,7,FALSE),"")</f>
        <v/>
      </c>
      <c r="L508" s="72" t="str">
        <f>IF(AND('Taarten koppelen'!E15&lt;&gt;"",$Y508&lt;&gt;""),'Taarten koppelen'!E15,"")</f>
        <v/>
      </c>
      <c r="M508" s="72" t="str">
        <f>IF(AND('Taarten koppelen'!F15&lt;&gt;"",$Y508&lt;&gt;""),'Taarten koppelen'!F15,"")</f>
        <v/>
      </c>
      <c r="N508" s="72" t="str">
        <f>IF($AE508&lt;&gt;"",VLOOKUP($AE508,Afleveradressen!$A$8:$P$57,11,FALSE),"")</f>
        <v/>
      </c>
      <c r="O508" s="101" t="str">
        <f>IF($AE508&lt;&gt;"",VLOOKUP($AE508,Afleveradressen!$A$8:$P$57,12,FALSE),"")</f>
        <v/>
      </c>
      <c r="P508" s="72" t="str">
        <f>IF(AND('Taarten koppelen'!G15&lt;&gt;"",$Y508&lt;&gt;""),'Taarten koppelen'!G15,"")</f>
        <v/>
      </c>
      <c r="Q508" s="17" t="str">
        <f t="shared" si="14"/>
        <v/>
      </c>
      <c r="R508" s="102" t="str">
        <f>IF($AE508&lt;&gt;"",VLOOKUP($AE508,Afleveradressen!$A$8:$P$57,8,FALSE),"")</f>
        <v/>
      </c>
      <c r="S508" s="105" t="str">
        <f>IF($AE508&lt;&gt;"",VLOOKUP($AE508,Afleveradressen!$A$8:$P$57,14,FALSE),"")</f>
        <v/>
      </c>
      <c r="T508" s="103" t="str">
        <f>IF(S508&lt;&gt;"",VLOOKUP($S508,stamgegevens!$B$5:$E$15,3,FALSE),"")</f>
        <v/>
      </c>
      <c r="U508" s="103" t="str">
        <f>IF(T508&lt;&gt;"",VLOOKUP($S508,stamgegevens!$B$5:$E$15,4,FALSE),"")</f>
        <v/>
      </c>
      <c r="V508" s="17"/>
      <c r="W508" s="17"/>
      <c r="X508" s="17" t="str">
        <f>IF(Y508="","",VLOOKUP(Y508,stamgegevens!$C$23:$H$52,6,FALSE))</f>
        <v/>
      </c>
      <c r="Y508" s="104" t="str">
        <f>IF('Taarten koppelen'!$T15&lt;&gt;"",'Taarten koppelen'!$T$4,"")</f>
        <v/>
      </c>
      <c r="Z508" s="17" t="str">
        <f>IF('Taarten koppelen'!T15&lt;&gt;"",'Taarten koppelen'!T15,"")</f>
        <v/>
      </c>
      <c r="AE508" s="1" t="str">
        <f t="shared" si="15"/>
        <v/>
      </c>
    </row>
    <row r="509" spans="4:31" x14ac:dyDescent="0.2">
      <c r="D509" s="100" t="str">
        <f>IF($AE509&lt;&gt;"",VLOOKUP($AE509,Afleveradressen!$A$8:$P$57,15,FALSE),"")</f>
        <v/>
      </c>
      <c r="E509" s="17"/>
      <c r="F509" s="17" t="str">
        <f>IF(AE509&lt;&gt;"",Bestelformulier!$F$44,"")</f>
        <v/>
      </c>
      <c r="G509" s="104"/>
      <c r="H509" s="100" t="str">
        <f>IF($AE509&lt;&gt;"",VLOOKUP($AE509,Afleveradressen!$A$8:$P$57,4,FALSE),"")</f>
        <v/>
      </c>
      <c r="I509" s="101" t="str">
        <f>IF($AE509&lt;&gt;"",VLOOKUP($AE509,Afleveradressen!$A$8:$P$57,5,FALSE),"")</f>
        <v/>
      </c>
      <c r="J509" s="101" t="str">
        <f>IF($AE509&lt;&gt;"",VLOOKUP($AE509,Afleveradressen!$A$8:$P$57,6,FALSE),"")</f>
        <v/>
      </c>
      <c r="K509" s="102" t="str">
        <f>IF($AE509&lt;&gt;"",VLOOKUP($AE509,Afleveradressen!$A$8:$P$57,7,FALSE),"")</f>
        <v/>
      </c>
      <c r="L509" s="72" t="str">
        <f>IF(AND('Taarten koppelen'!E16&lt;&gt;"",$Y509&lt;&gt;""),'Taarten koppelen'!E16,"")</f>
        <v/>
      </c>
      <c r="M509" s="72" t="str">
        <f>IF(AND('Taarten koppelen'!F16&lt;&gt;"",$Y509&lt;&gt;""),'Taarten koppelen'!F16,"")</f>
        <v/>
      </c>
      <c r="N509" s="72" t="str">
        <f>IF($AE509&lt;&gt;"",VLOOKUP($AE509,Afleveradressen!$A$8:$P$57,11,FALSE),"")</f>
        <v/>
      </c>
      <c r="O509" s="101" t="str">
        <f>IF($AE509&lt;&gt;"",VLOOKUP($AE509,Afleveradressen!$A$8:$P$57,12,FALSE),"")</f>
        <v/>
      </c>
      <c r="P509" s="72" t="str">
        <f>IF(AND('Taarten koppelen'!G16&lt;&gt;"",$Y509&lt;&gt;""),'Taarten koppelen'!G16,"")</f>
        <v/>
      </c>
      <c r="Q509" s="17" t="str">
        <f t="shared" si="14"/>
        <v/>
      </c>
      <c r="R509" s="102" t="str">
        <f>IF($AE509&lt;&gt;"",VLOOKUP($AE509,Afleveradressen!$A$8:$P$57,8,FALSE),"")</f>
        <v/>
      </c>
      <c r="S509" s="105" t="str">
        <f>IF($AE509&lt;&gt;"",VLOOKUP($AE509,Afleveradressen!$A$8:$P$57,14,FALSE),"")</f>
        <v/>
      </c>
      <c r="T509" s="103" t="str">
        <f>IF(S509&lt;&gt;"",VLOOKUP($S509,stamgegevens!$B$5:$E$15,3,FALSE),"")</f>
        <v/>
      </c>
      <c r="U509" s="103" t="str">
        <f>IF(T509&lt;&gt;"",VLOOKUP($S509,stamgegevens!$B$5:$E$15,4,FALSE),"")</f>
        <v/>
      </c>
      <c r="V509" s="17"/>
      <c r="W509" s="17"/>
      <c r="X509" s="17" t="str">
        <f>IF(Y509="","",VLOOKUP(Y509,stamgegevens!$C$23:$H$52,6,FALSE))</f>
        <v/>
      </c>
      <c r="Y509" s="104" t="str">
        <f>IF('Taarten koppelen'!$T16&lt;&gt;"",'Taarten koppelen'!$T$4,"")</f>
        <v/>
      </c>
      <c r="Z509" s="17" t="str">
        <f>IF('Taarten koppelen'!T16&lt;&gt;"",'Taarten koppelen'!T16,"")</f>
        <v/>
      </c>
      <c r="AE509" s="1" t="str">
        <f t="shared" si="15"/>
        <v/>
      </c>
    </row>
    <row r="510" spans="4:31" x14ac:dyDescent="0.2">
      <c r="D510" s="100" t="str">
        <f>IF($AE510&lt;&gt;"",VLOOKUP($AE510,Afleveradressen!$A$8:$P$57,15,FALSE),"")</f>
        <v/>
      </c>
      <c r="E510" s="17"/>
      <c r="F510" s="17" t="str">
        <f>IF(AE510&lt;&gt;"",Bestelformulier!$F$44,"")</f>
        <v/>
      </c>
      <c r="G510" s="104"/>
      <c r="H510" s="100" t="str">
        <f>IF($AE510&lt;&gt;"",VLOOKUP($AE510,Afleveradressen!$A$8:$P$57,4,FALSE),"")</f>
        <v/>
      </c>
      <c r="I510" s="101" t="str">
        <f>IF($AE510&lt;&gt;"",VLOOKUP($AE510,Afleveradressen!$A$8:$P$57,5,FALSE),"")</f>
        <v/>
      </c>
      <c r="J510" s="101" t="str">
        <f>IF($AE510&lt;&gt;"",VLOOKUP($AE510,Afleveradressen!$A$8:$P$57,6,FALSE),"")</f>
        <v/>
      </c>
      <c r="K510" s="102" t="str">
        <f>IF($AE510&lt;&gt;"",VLOOKUP($AE510,Afleveradressen!$A$8:$P$57,7,FALSE),"")</f>
        <v/>
      </c>
      <c r="L510" s="72" t="str">
        <f>IF(AND('Taarten koppelen'!E17&lt;&gt;"",$Y510&lt;&gt;""),'Taarten koppelen'!E17,"")</f>
        <v/>
      </c>
      <c r="M510" s="72" t="str">
        <f>IF(AND('Taarten koppelen'!F17&lt;&gt;"",$Y510&lt;&gt;""),'Taarten koppelen'!F17,"")</f>
        <v/>
      </c>
      <c r="N510" s="72" t="str">
        <f>IF($AE510&lt;&gt;"",VLOOKUP($AE510,Afleveradressen!$A$8:$P$57,11,FALSE),"")</f>
        <v/>
      </c>
      <c r="O510" s="101" t="str">
        <f>IF($AE510&lt;&gt;"",VLOOKUP($AE510,Afleveradressen!$A$8:$P$57,12,FALSE),"")</f>
        <v/>
      </c>
      <c r="P510" s="72" t="str">
        <f>IF(AND('Taarten koppelen'!G17&lt;&gt;"",$Y510&lt;&gt;""),'Taarten koppelen'!G17,"")</f>
        <v/>
      </c>
      <c r="Q510" s="17" t="str">
        <f t="shared" si="14"/>
        <v/>
      </c>
      <c r="R510" s="102" t="str">
        <f>IF($AE510&lt;&gt;"",VLOOKUP($AE510,Afleveradressen!$A$8:$P$57,8,FALSE),"")</f>
        <v/>
      </c>
      <c r="S510" s="105" t="str">
        <f>IF($AE510&lt;&gt;"",VLOOKUP($AE510,Afleveradressen!$A$8:$P$57,14,FALSE),"")</f>
        <v/>
      </c>
      <c r="T510" s="103" t="str">
        <f>IF(S510&lt;&gt;"",VLOOKUP($S510,stamgegevens!$B$5:$E$15,3,FALSE),"")</f>
        <v/>
      </c>
      <c r="U510" s="103" t="str">
        <f>IF(T510&lt;&gt;"",VLOOKUP($S510,stamgegevens!$B$5:$E$15,4,FALSE),"")</f>
        <v/>
      </c>
      <c r="V510" s="17"/>
      <c r="W510" s="17"/>
      <c r="X510" s="17" t="str">
        <f>IF(Y510="","",VLOOKUP(Y510,stamgegevens!$C$23:$H$52,6,FALSE))</f>
        <v/>
      </c>
      <c r="Y510" s="104" t="str">
        <f>IF('Taarten koppelen'!$T17&lt;&gt;"",'Taarten koppelen'!$T$4,"")</f>
        <v/>
      </c>
      <c r="Z510" s="17" t="str">
        <f>IF('Taarten koppelen'!T17&lt;&gt;"",'Taarten koppelen'!T17,"")</f>
        <v/>
      </c>
      <c r="AE510" s="1" t="str">
        <f t="shared" si="15"/>
        <v/>
      </c>
    </row>
    <row r="511" spans="4:31" x14ac:dyDescent="0.2">
      <c r="D511" s="100" t="str">
        <f>IF($AE511&lt;&gt;"",VLOOKUP($AE511,Afleveradressen!$A$8:$P$57,15,FALSE),"")</f>
        <v/>
      </c>
      <c r="E511" s="17"/>
      <c r="F511" s="17" t="str">
        <f>IF(AE511&lt;&gt;"",Bestelformulier!$F$44,"")</f>
        <v/>
      </c>
      <c r="G511" s="104"/>
      <c r="H511" s="100" t="str">
        <f>IF($AE511&lt;&gt;"",VLOOKUP($AE511,Afleveradressen!$A$8:$P$57,4,FALSE),"")</f>
        <v/>
      </c>
      <c r="I511" s="101" t="str">
        <f>IF($AE511&lt;&gt;"",VLOOKUP($AE511,Afleveradressen!$A$8:$P$57,5,FALSE),"")</f>
        <v/>
      </c>
      <c r="J511" s="101" t="str">
        <f>IF($AE511&lt;&gt;"",VLOOKUP($AE511,Afleveradressen!$A$8:$P$57,6,FALSE),"")</f>
        <v/>
      </c>
      <c r="K511" s="102" t="str">
        <f>IF($AE511&lt;&gt;"",VLOOKUP($AE511,Afleveradressen!$A$8:$P$57,7,FALSE),"")</f>
        <v/>
      </c>
      <c r="L511" s="72" t="str">
        <f>IF(AND('Taarten koppelen'!E18&lt;&gt;"",$Y511&lt;&gt;""),'Taarten koppelen'!E18,"")</f>
        <v/>
      </c>
      <c r="M511" s="72" t="str">
        <f>IF(AND('Taarten koppelen'!F18&lt;&gt;"",$Y511&lt;&gt;""),'Taarten koppelen'!F18,"")</f>
        <v/>
      </c>
      <c r="N511" s="72" t="str">
        <f>IF($AE511&lt;&gt;"",VLOOKUP($AE511,Afleveradressen!$A$8:$P$57,11,FALSE),"")</f>
        <v/>
      </c>
      <c r="O511" s="101" t="str">
        <f>IF($AE511&lt;&gt;"",VLOOKUP($AE511,Afleveradressen!$A$8:$P$57,12,FALSE),"")</f>
        <v/>
      </c>
      <c r="P511" s="72" t="str">
        <f>IF(AND('Taarten koppelen'!G18&lt;&gt;"",$Y511&lt;&gt;""),'Taarten koppelen'!G18,"")</f>
        <v/>
      </c>
      <c r="Q511" s="17" t="str">
        <f t="shared" si="14"/>
        <v/>
      </c>
      <c r="R511" s="102" t="str">
        <f>IF($AE511&lt;&gt;"",VLOOKUP($AE511,Afleveradressen!$A$8:$P$57,8,FALSE),"")</f>
        <v/>
      </c>
      <c r="S511" s="105" t="str">
        <f>IF($AE511&lt;&gt;"",VLOOKUP($AE511,Afleveradressen!$A$8:$P$57,14,FALSE),"")</f>
        <v/>
      </c>
      <c r="T511" s="103" t="str">
        <f>IF(S511&lt;&gt;"",VLOOKUP($S511,stamgegevens!$B$5:$E$15,3,FALSE),"")</f>
        <v/>
      </c>
      <c r="U511" s="103" t="str">
        <f>IF(T511&lt;&gt;"",VLOOKUP($S511,stamgegevens!$B$5:$E$15,4,FALSE),"")</f>
        <v/>
      </c>
      <c r="V511" s="17"/>
      <c r="W511" s="17"/>
      <c r="X511" s="17" t="str">
        <f>IF(Y511="","",VLOOKUP(Y511,stamgegevens!$C$23:$H$52,6,FALSE))</f>
        <v/>
      </c>
      <c r="Y511" s="104" t="str">
        <f>IF('Taarten koppelen'!$T18&lt;&gt;"",'Taarten koppelen'!$T$4,"")</f>
        <v/>
      </c>
      <c r="Z511" s="17" t="str">
        <f>IF('Taarten koppelen'!T18&lt;&gt;"",'Taarten koppelen'!T18,"")</f>
        <v/>
      </c>
      <c r="AE511" s="1" t="str">
        <f t="shared" si="15"/>
        <v/>
      </c>
    </row>
    <row r="512" spans="4:31" x14ac:dyDescent="0.2">
      <c r="D512" s="100" t="str">
        <f>IF($AE512&lt;&gt;"",VLOOKUP($AE512,Afleveradressen!$A$8:$P$57,15,FALSE),"")</f>
        <v/>
      </c>
      <c r="E512" s="17"/>
      <c r="F512" s="17" t="str">
        <f>IF(AE512&lt;&gt;"",Bestelformulier!$F$44,"")</f>
        <v/>
      </c>
      <c r="G512" s="104"/>
      <c r="H512" s="100" t="str">
        <f>IF($AE512&lt;&gt;"",VLOOKUP($AE512,Afleveradressen!$A$8:$P$57,4,FALSE),"")</f>
        <v/>
      </c>
      <c r="I512" s="101" t="str">
        <f>IF($AE512&lt;&gt;"",VLOOKUP($AE512,Afleveradressen!$A$8:$P$57,5,FALSE),"")</f>
        <v/>
      </c>
      <c r="J512" s="101" t="str">
        <f>IF($AE512&lt;&gt;"",VLOOKUP($AE512,Afleveradressen!$A$8:$P$57,6,FALSE),"")</f>
        <v/>
      </c>
      <c r="K512" s="102" t="str">
        <f>IF($AE512&lt;&gt;"",VLOOKUP($AE512,Afleveradressen!$A$8:$P$57,7,FALSE),"")</f>
        <v/>
      </c>
      <c r="L512" s="72" t="str">
        <f>IF(AND('Taarten koppelen'!E19&lt;&gt;"",$Y512&lt;&gt;""),'Taarten koppelen'!E19,"")</f>
        <v/>
      </c>
      <c r="M512" s="72" t="str">
        <f>IF(AND('Taarten koppelen'!F19&lt;&gt;"",$Y512&lt;&gt;""),'Taarten koppelen'!F19,"")</f>
        <v/>
      </c>
      <c r="N512" s="72" t="str">
        <f>IF($AE512&lt;&gt;"",VLOOKUP($AE512,Afleveradressen!$A$8:$P$57,11,FALSE),"")</f>
        <v/>
      </c>
      <c r="O512" s="101" t="str">
        <f>IF($AE512&lt;&gt;"",VLOOKUP($AE512,Afleveradressen!$A$8:$P$57,12,FALSE),"")</f>
        <v/>
      </c>
      <c r="P512" s="72" t="str">
        <f>IF(AND('Taarten koppelen'!G19&lt;&gt;"",$Y512&lt;&gt;""),'Taarten koppelen'!G19,"")</f>
        <v/>
      </c>
      <c r="Q512" s="17" t="str">
        <f t="shared" si="14"/>
        <v/>
      </c>
      <c r="R512" s="102" t="str">
        <f>IF($AE512&lt;&gt;"",VLOOKUP($AE512,Afleveradressen!$A$8:$P$57,8,FALSE),"")</f>
        <v/>
      </c>
      <c r="S512" s="105" t="str">
        <f>IF($AE512&lt;&gt;"",VLOOKUP($AE512,Afleveradressen!$A$8:$P$57,14,FALSE),"")</f>
        <v/>
      </c>
      <c r="T512" s="103" t="str">
        <f>IF(S512&lt;&gt;"",VLOOKUP($S512,stamgegevens!$B$5:$E$15,3,FALSE),"")</f>
        <v/>
      </c>
      <c r="U512" s="103" t="str">
        <f>IF(T512&lt;&gt;"",VLOOKUP($S512,stamgegevens!$B$5:$E$15,4,FALSE),"")</f>
        <v/>
      </c>
      <c r="V512" s="17"/>
      <c r="W512" s="17"/>
      <c r="X512" s="17" t="str">
        <f>IF(Y512="","",VLOOKUP(Y512,stamgegevens!$C$23:$H$52,6,FALSE))</f>
        <v/>
      </c>
      <c r="Y512" s="104" t="str">
        <f>IF('Taarten koppelen'!$T19&lt;&gt;"",'Taarten koppelen'!$T$4,"")</f>
        <v/>
      </c>
      <c r="Z512" s="17" t="str">
        <f>IF('Taarten koppelen'!T19&lt;&gt;"",'Taarten koppelen'!T19,"")</f>
        <v/>
      </c>
      <c r="AE512" s="1" t="str">
        <f t="shared" si="15"/>
        <v/>
      </c>
    </row>
    <row r="513" spans="4:31" x14ac:dyDescent="0.2">
      <c r="D513" s="100" t="str">
        <f>IF($AE513&lt;&gt;"",VLOOKUP($AE513,Afleveradressen!$A$8:$P$57,15,FALSE),"")</f>
        <v/>
      </c>
      <c r="E513" s="17"/>
      <c r="F513" s="17" t="str">
        <f>IF(AE513&lt;&gt;"",Bestelformulier!$F$44,"")</f>
        <v/>
      </c>
      <c r="G513" s="104"/>
      <c r="H513" s="100" t="str">
        <f>IF($AE513&lt;&gt;"",VLOOKUP($AE513,Afleveradressen!$A$8:$P$57,4,FALSE),"")</f>
        <v/>
      </c>
      <c r="I513" s="101" t="str">
        <f>IF($AE513&lt;&gt;"",VLOOKUP($AE513,Afleveradressen!$A$8:$P$57,5,FALSE),"")</f>
        <v/>
      </c>
      <c r="J513" s="101" t="str">
        <f>IF($AE513&lt;&gt;"",VLOOKUP($AE513,Afleveradressen!$A$8:$P$57,6,FALSE),"")</f>
        <v/>
      </c>
      <c r="K513" s="102" t="str">
        <f>IF($AE513&lt;&gt;"",VLOOKUP($AE513,Afleveradressen!$A$8:$P$57,7,FALSE),"")</f>
        <v/>
      </c>
      <c r="L513" s="72" t="str">
        <f>IF(AND('Taarten koppelen'!E20&lt;&gt;"",$Y513&lt;&gt;""),'Taarten koppelen'!E20,"")</f>
        <v/>
      </c>
      <c r="M513" s="72" t="str">
        <f>IF(AND('Taarten koppelen'!F20&lt;&gt;"",$Y513&lt;&gt;""),'Taarten koppelen'!F20,"")</f>
        <v/>
      </c>
      <c r="N513" s="72" t="str">
        <f>IF($AE513&lt;&gt;"",VLOOKUP($AE513,Afleveradressen!$A$8:$P$57,11,FALSE),"")</f>
        <v/>
      </c>
      <c r="O513" s="101" t="str">
        <f>IF($AE513&lt;&gt;"",VLOOKUP($AE513,Afleveradressen!$A$8:$P$57,12,FALSE),"")</f>
        <v/>
      </c>
      <c r="P513" s="72" t="str">
        <f>IF(AND('Taarten koppelen'!G20&lt;&gt;"",$Y513&lt;&gt;""),'Taarten koppelen'!G20,"")</f>
        <v/>
      </c>
      <c r="Q513" s="17" t="str">
        <f t="shared" si="14"/>
        <v/>
      </c>
      <c r="R513" s="102" t="str">
        <f>IF($AE513&lt;&gt;"",VLOOKUP($AE513,Afleveradressen!$A$8:$P$57,8,FALSE),"")</f>
        <v/>
      </c>
      <c r="S513" s="105" t="str">
        <f>IF($AE513&lt;&gt;"",VLOOKUP($AE513,Afleveradressen!$A$8:$P$57,14,FALSE),"")</f>
        <v/>
      </c>
      <c r="T513" s="103" t="str">
        <f>IF(S513&lt;&gt;"",VLOOKUP($S513,stamgegevens!$B$5:$E$15,3,FALSE),"")</f>
        <v/>
      </c>
      <c r="U513" s="103" t="str">
        <f>IF(T513&lt;&gt;"",VLOOKUP($S513,stamgegevens!$B$5:$E$15,4,FALSE),"")</f>
        <v/>
      </c>
      <c r="V513" s="17"/>
      <c r="W513" s="17"/>
      <c r="X513" s="17" t="str">
        <f>IF(Y513="","",VLOOKUP(Y513,stamgegevens!$C$23:$H$52,6,FALSE))</f>
        <v/>
      </c>
      <c r="Y513" s="104" t="str">
        <f>IF('Taarten koppelen'!$T20&lt;&gt;"",'Taarten koppelen'!$T$4,"")</f>
        <v/>
      </c>
      <c r="Z513" s="17" t="str">
        <f>IF('Taarten koppelen'!T20&lt;&gt;"",'Taarten koppelen'!T20,"")</f>
        <v/>
      </c>
      <c r="AE513" s="1" t="str">
        <f t="shared" si="15"/>
        <v/>
      </c>
    </row>
    <row r="514" spans="4:31" x14ac:dyDescent="0.2">
      <c r="D514" s="100" t="str">
        <f>IF($AE514&lt;&gt;"",VLOOKUP($AE514,Afleveradressen!$A$8:$P$57,15,FALSE),"")</f>
        <v/>
      </c>
      <c r="E514" s="17"/>
      <c r="F514" s="17" t="str">
        <f>IF(AE514&lt;&gt;"",Bestelformulier!$F$44,"")</f>
        <v/>
      </c>
      <c r="G514" s="104"/>
      <c r="H514" s="100" t="str">
        <f>IF($AE514&lt;&gt;"",VLOOKUP($AE514,Afleveradressen!$A$8:$P$57,4,FALSE),"")</f>
        <v/>
      </c>
      <c r="I514" s="101" t="str">
        <f>IF($AE514&lt;&gt;"",VLOOKUP($AE514,Afleveradressen!$A$8:$P$57,5,FALSE),"")</f>
        <v/>
      </c>
      <c r="J514" s="101" t="str">
        <f>IF($AE514&lt;&gt;"",VLOOKUP($AE514,Afleveradressen!$A$8:$P$57,6,FALSE),"")</f>
        <v/>
      </c>
      <c r="K514" s="102" t="str">
        <f>IF($AE514&lt;&gt;"",VLOOKUP($AE514,Afleveradressen!$A$8:$P$57,7,FALSE),"")</f>
        <v/>
      </c>
      <c r="L514" s="72" t="str">
        <f>IF(AND('Taarten koppelen'!E21&lt;&gt;"",$Y514&lt;&gt;""),'Taarten koppelen'!E21,"")</f>
        <v/>
      </c>
      <c r="M514" s="72" t="str">
        <f>IF(AND('Taarten koppelen'!F21&lt;&gt;"",$Y514&lt;&gt;""),'Taarten koppelen'!F21,"")</f>
        <v/>
      </c>
      <c r="N514" s="72" t="str">
        <f>IF($AE514&lt;&gt;"",VLOOKUP($AE514,Afleveradressen!$A$8:$P$57,11,FALSE),"")</f>
        <v/>
      </c>
      <c r="O514" s="101" t="str">
        <f>IF($AE514&lt;&gt;"",VLOOKUP($AE514,Afleveradressen!$A$8:$P$57,12,FALSE),"")</f>
        <v/>
      </c>
      <c r="P514" s="72" t="str">
        <f>IF(AND('Taarten koppelen'!G21&lt;&gt;"",$Y514&lt;&gt;""),'Taarten koppelen'!G21,"")</f>
        <v/>
      </c>
      <c r="Q514" s="17" t="str">
        <f t="shared" si="14"/>
        <v/>
      </c>
      <c r="R514" s="102" t="str">
        <f>IF($AE514&lt;&gt;"",VLOOKUP($AE514,Afleveradressen!$A$8:$P$57,8,FALSE),"")</f>
        <v/>
      </c>
      <c r="S514" s="105" t="str">
        <f>IF($AE514&lt;&gt;"",VLOOKUP($AE514,Afleveradressen!$A$8:$P$57,14,FALSE),"")</f>
        <v/>
      </c>
      <c r="T514" s="103" t="str">
        <f>IF(S514&lt;&gt;"",VLOOKUP($S514,stamgegevens!$B$5:$E$15,3,FALSE),"")</f>
        <v/>
      </c>
      <c r="U514" s="103" t="str">
        <f>IF(T514&lt;&gt;"",VLOOKUP($S514,stamgegevens!$B$5:$E$15,4,FALSE),"")</f>
        <v/>
      </c>
      <c r="V514" s="17"/>
      <c r="W514" s="17"/>
      <c r="X514" s="17" t="str">
        <f>IF(Y514="","",VLOOKUP(Y514,stamgegevens!$C$23:$H$52,6,FALSE))</f>
        <v/>
      </c>
      <c r="Y514" s="104" t="str">
        <f>IF('Taarten koppelen'!$T21&lt;&gt;"",'Taarten koppelen'!$T$4,"")</f>
        <v/>
      </c>
      <c r="Z514" s="17" t="str">
        <f>IF('Taarten koppelen'!T21&lt;&gt;"",'Taarten koppelen'!T21,"")</f>
        <v/>
      </c>
      <c r="AE514" s="1" t="str">
        <f t="shared" si="15"/>
        <v/>
      </c>
    </row>
    <row r="515" spans="4:31" x14ac:dyDescent="0.2">
      <c r="D515" s="100" t="str">
        <f>IF($AE515&lt;&gt;"",VLOOKUP($AE515,Afleveradressen!$A$8:$P$57,15,FALSE),"")</f>
        <v/>
      </c>
      <c r="E515" s="17"/>
      <c r="F515" s="17" t="str">
        <f>IF(AE515&lt;&gt;"",Bestelformulier!$F$44,"")</f>
        <v/>
      </c>
      <c r="G515" s="104"/>
      <c r="H515" s="100" t="str">
        <f>IF($AE515&lt;&gt;"",VLOOKUP($AE515,Afleveradressen!$A$8:$P$57,4,FALSE),"")</f>
        <v/>
      </c>
      <c r="I515" s="101" t="str">
        <f>IF($AE515&lt;&gt;"",VLOOKUP($AE515,Afleveradressen!$A$8:$P$57,5,FALSE),"")</f>
        <v/>
      </c>
      <c r="J515" s="101" t="str">
        <f>IF($AE515&lt;&gt;"",VLOOKUP($AE515,Afleveradressen!$A$8:$P$57,6,FALSE),"")</f>
        <v/>
      </c>
      <c r="K515" s="102" t="str">
        <f>IF($AE515&lt;&gt;"",VLOOKUP($AE515,Afleveradressen!$A$8:$P$57,7,FALSE),"")</f>
        <v/>
      </c>
      <c r="L515" s="72" t="str">
        <f>IF(AND('Taarten koppelen'!E22&lt;&gt;"",$Y515&lt;&gt;""),'Taarten koppelen'!E22,"")</f>
        <v/>
      </c>
      <c r="M515" s="72" t="str">
        <f>IF(AND('Taarten koppelen'!F22&lt;&gt;"",$Y515&lt;&gt;""),'Taarten koppelen'!F22,"")</f>
        <v/>
      </c>
      <c r="N515" s="72" t="str">
        <f>IF($AE515&lt;&gt;"",VLOOKUP($AE515,Afleveradressen!$A$8:$P$57,11,FALSE),"")</f>
        <v/>
      </c>
      <c r="O515" s="101" t="str">
        <f>IF($AE515&lt;&gt;"",VLOOKUP($AE515,Afleveradressen!$A$8:$P$57,12,FALSE),"")</f>
        <v/>
      </c>
      <c r="P515" s="72" t="str">
        <f>IF(AND('Taarten koppelen'!G22&lt;&gt;"",$Y515&lt;&gt;""),'Taarten koppelen'!G22,"")</f>
        <v/>
      </c>
      <c r="Q515" s="17" t="str">
        <f t="shared" si="14"/>
        <v/>
      </c>
      <c r="R515" s="102" t="str">
        <f>IF($AE515&lt;&gt;"",VLOOKUP($AE515,Afleveradressen!$A$8:$P$57,8,FALSE),"")</f>
        <v/>
      </c>
      <c r="S515" s="105" t="str">
        <f>IF($AE515&lt;&gt;"",VLOOKUP($AE515,Afleveradressen!$A$8:$P$57,14,FALSE),"")</f>
        <v/>
      </c>
      <c r="T515" s="103" t="str">
        <f>IF(S515&lt;&gt;"",VLOOKUP($S515,stamgegevens!$B$5:$E$15,3,FALSE),"")</f>
        <v/>
      </c>
      <c r="U515" s="103" t="str">
        <f>IF(T515&lt;&gt;"",VLOOKUP($S515,stamgegevens!$B$5:$E$15,4,FALSE),"")</f>
        <v/>
      </c>
      <c r="V515" s="17"/>
      <c r="W515" s="17"/>
      <c r="X515" s="17" t="str">
        <f>IF(Y515="","",VLOOKUP(Y515,stamgegevens!$C$23:$H$52,6,FALSE))</f>
        <v/>
      </c>
      <c r="Y515" s="104" t="str">
        <f>IF('Taarten koppelen'!$T22&lt;&gt;"",'Taarten koppelen'!$T$4,"")</f>
        <v/>
      </c>
      <c r="Z515" s="17" t="str">
        <f>IF('Taarten koppelen'!T22&lt;&gt;"",'Taarten koppelen'!T22,"")</f>
        <v/>
      </c>
      <c r="AE515" s="1" t="str">
        <f t="shared" si="15"/>
        <v/>
      </c>
    </row>
    <row r="516" spans="4:31" x14ac:dyDescent="0.2">
      <c r="D516" s="100" t="str">
        <f>IF($AE516&lt;&gt;"",VLOOKUP($AE516,Afleveradressen!$A$8:$P$57,15,FALSE),"")</f>
        <v/>
      </c>
      <c r="E516" s="17"/>
      <c r="F516" s="17" t="str">
        <f>IF(AE516&lt;&gt;"",Bestelformulier!$F$44,"")</f>
        <v/>
      </c>
      <c r="G516" s="104"/>
      <c r="H516" s="100" t="str">
        <f>IF($AE516&lt;&gt;"",VLOOKUP($AE516,Afleveradressen!$A$8:$P$57,4,FALSE),"")</f>
        <v/>
      </c>
      <c r="I516" s="101" t="str">
        <f>IF($AE516&lt;&gt;"",VLOOKUP($AE516,Afleveradressen!$A$8:$P$57,5,FALSE),"")</f>
        <v/>
      </c>
      <c r="J516" s="101" t="str">
        <f>IF($AE516&lt;&gt;"",VLOOKUP($AE516,Afleveradressen!$A$8:$P$57,6,FALSE),"")</f>
        <v/>
      </c>
      <c r="K516" s="102" t="str">
        <f>IF($AE516&lt;&gt;"",VLOOKUP($AE516,Afleveradressen!$A$8:$P$57,7,FALSE),"")</f>
        <v/>
      </c>
      <c r="L516" s="72" t="str">
        <f>IF(AND('Taarten koppelen'!E23&lt;&gt;"",$Y516&lt;&gt;""),'Taarten koppelen'!E23,"")</f>
        <v/>
      </c>
      <c r="M516" s="72" t="str">
        <f>IF(AND('Taarten koppelen'!F23&lt;&gt;"",$Y516&lt;&gt;""),'Taarten koppelen'!F23,"")</f>
        <v/>
      </c>
      <c r="N516" s="72" t="str">
        <f>IF($AE516&lt;&gt;"",VLOOKUP($AE516,Afleveradressen!$A$8:$P$57,11,FALSE),"")</f>
        <v/>
      </c>
      <c r="O516" s="101" t="str">
        <f>IF($AE516&lt;&gt;"",VLOOKUP($AE516,Afleveradressen!$A$8:$P$57,12,FALSE),"")</f>
        <v/>
      </c>
      <c r="P516" s="72" t="str">
        <f>IF(AND('Taarten koppelen'!G23&lt;&gt;"",$Y516&lt;&gt;""),'Taarten koppelen'!G23,"")</f>
        <v/>
      </c>
      <c r="Q516" s="17" t="str">
        <f t="shared" si="14"/>
        <v/>
      </c>
      <c r="R516" s="102" t="str">
        <f>IF($AE516&lt;&gt;"",VLOOKUP($AE516,Afleveradressen!$A$8:$P$57,8,FALSE),"")</f>
        <v/>
      </c>
      <c r="S516" s="105" t="str">
        <f>IF($AE516&lt;&gt;"",VLOOKUP($AE516,Afleveradressen!$A$8:$P$57,14,FALSE),"")</f>
        <v/>
      </c>
      <c r="T516" s="103" t="str">
        <f>IF(S516&lt;&gt;"",VLOOKUP($S516,stamgegevens!$B$5:$E$15,3,FALSE),"")</f>
        <v/>
      </c>
      <c r="U516" s="103" t="str">
        <f>IF(T516&lt;&gt;"",VLOOKUP($S516,stamgegevens!$B$5:$E$15,4,FALSE),"")</f>
        <v/>
      </c>
      <c r="V516" s="17"/>
      <c r="W516" s="17"/>
      <c r="X516" s="17" t="str">
        <f>IF(Y516="","",VLOOKUP(Y516,stamgegevens!$C$23:$H$52,6,FALSE))</f>
        <v/>
      </c>
      <c r="Y516" s="104" t="str">
        <f>IF('Taarten koppelen'!$T23&lt;&gt;"",'Taarten koppelen'!$T$4,"")</f>
        <v/>
      </c>
      <c r="Z516" s="17" t="str">
        <f>IF('Taarten koppelen'!T23&lt;&gt;"",'Taarten koppelen'!T23,"")</f>
        <v/>
      </c>
      <c r="AE516" s="1" t="str">
        <f t="shared" si="15"/>
        <v/>
      </c>
    </row>
    <row r="517" spans="4:31" x14ac:dyDescent="0.2">
      <c r="D517" s="100" t="str">
        <f>IF($AE517&lt;&gt;"",VLOOKUP($AE517,Afleveradressen!$A$8:$P$57,15,FALSE),"")</f>
        <v/>
      </c>
      <c r="E517" s="17"/>
      <c r="F517" s="17" t="str">
        <f>IF(AE517&lt;&gt;"",Bestelformulier!$F$44,"")</f>
        <v/>
      </c>
      <c r="G517" s="104"/>
      <c r="H517" s="100" t="str">
        <f>IF($AE517&lt;&gt;"",VLOOKUP($AE517,Afleveradressen!$A$8:$P$57,4,FALSE),"")</f>
        <v/>
      </c>
      <c r="I517" s="101" t="str">
        <f>IF($AE517&lt;&gt;"",VLOOKUP($AE517,Afleveradressen!$A$8:$P$57,5,FALSE),"")</f>
        <v/>
      </c>
      <c r="J517" s="101" t="str">
        <f>IF($AE517&lt;&gt;"",VLOOKUP($AE517,Afleveradressen!$A$8:$P$57,6,FALSE),"")</f>
        <v/>
      </c>
      <c r="K517" s="102" t="str">
        <f>IF($AE517&lt;&gt;"",VLOOKUP($AE517,Afleveradressen!$A$8:$P$57,7,FALSE),"")</f>
        <v/>
      </c>
      <c r="L517" s="72" t="str">
        <f>IF(AND('Taarten koppelen'!E24&lt;&gt;"",$Y517&lt;&gt;""),'Taarten koppelen'!E24,"")</f>
        <v/>
      </c>
      <c r="M517" s="72" t="str">
        <f>IF(AND('Taarten koppelen'!F24&lt;&gt;"",$Y517&lt;&gt;""),'Taarten koppelen'!F24,"")</f>
        <v/>
      </c>
      <c r="N517" s="72" t="str">
        <f>IF($AE517&lt;&gt;"",VLOOKUP($AE517,Afleveradressen!$A$8:$P$57,11,FALSE),"")</f>
        <v/>
      </c>
      <c r="O517" s="101" t="str">
        <f>IF($AE517&lt;&gt;"",VLOOKUP($AE517,Afleveradressen!$A$8:$P$57,12,FALSE),"")</f>
        <v/>
      </c>
      <c r="P517" s="72" t="str">
        <f>IF(AND('Taarten koppelen'!G24&lt;&gt;"",$Y517&lt;&gt;""),'Taarten koppelen'!G24,"")</f>
        <v/>
      </c>
      <c r="Q517" s="17" t="str">
        <f t="shared" si="14"/>
        <v/>
      </c>
      <c r="R517" s="102" t="str">
        <f>IF($AE517&lt;&gt;"",VLOOKUP($AE517,Afleveradressen!$A$8:$P$57,8,FALSE),"")</f>
        <v/>
      </c>
      <c r="S517" s="105" t="str">
        <f>IF($AE517&lt;&gt;"",VLOOKUP($AE517,Afleveradressen!$A$8:$P$57,14,FALSE),"")</f>
        <v/>
      </c>
      <c r="T517" s="103" t="str">
        <f>IF(S517&lt;&gt;"",VLOOKUP($S517,stamgegevens!$B$5:$E$15,3,FALSE),"")</f>
        <v/>
      </c>
      <c r="U517" s="103" t="str">
        <f>IF(T517&lt;&gt;"",VLOOKUP($S517,stamgegevens!$B$5:$E$15,4,FALSE),"")</f>
        <v/>
      </c>
      <c r="V517" s="17"/>
      <c r="W517" s="17"/>
      <c r="X517" s="17" t="str">
        <f>IF(Y517="","",VLOOKUP(Y517,stamgegevens!$C$23:$H$52,6,FALSE))</f>
        <v/>
      </c>
      <c r="Y517" s="104" t="str">
        <f>IF('Taarten koppelen'!$T24&lt;&gt;"",'Taarten koppelen'!$T$4,"")</f>
        <v/>
      </c>
      <c r="Z517" s="17" t="str">
        <f>IF('Taarten koppelen'!T24&lt;&gt;"",'Taarten koppelen'!T24,"")</f>
        <v/>
      </c>
      <c r="AE517" s="1" t="str">
        <f t="shared" si="15"/>
        <v/>
      </c>
    </row>
    <row r="518" spans="4:31" x14ac:dyDescent="0.2">
      <c r="D518" s="100" t="str">
        <f>IF($AE518&lt;&gt;"",VLOOKUP($AE518,Afleveradressen!$A$8:$P$57,15,FALSE),"")</f>
        <v/>
      </c>
      <c r="E518" s="17"/>
      <c r="F518" s="17" t="str">
        <f>IF(AE518&lt;&gt;"",Bestelformulier!$F$44,"")</f>
        <v/>
      </c>
      <c r="G518" s="104"/>
      <c r="H518" s="100" t="str">
        <f>IF($AE518&lt;&gt;"",VLOOKUP($AE518,Afleveradressen!$A$8:$P$57,4,FALSE),"")</f>
        <v/>
      </c>
      <c r="I518" s="101" t="str">
        <f>IF($AE518&lt;&gt;"",VLOOKUP($AE518,Afleveradressen!$A$8:$P$57,5,FALSE),"")</f>
        <v/>
      </c>
      <c r="J518" s="101" t="str">
        <f>IF($AE518&lt;&gt;"",VLOOKUP($AE518,Afleveradressen!$A$8:$P$57,6,FALSE),"")</f>
        <v/>
      </c>
      <c r="K518" s="102" t="str">
        <f>IF($AE518&lt;&gt;"",VLOOKUP($AE518,Afleveradressen!$A$8:$P$57,7,FALSE),"")</f>
        <v/>
      </c>
      <c r="L518" s="72" t="str">
        <f>IF(AND('Taarten koppelen'!E25&lt;&gt;"",$Y518&lt;&gt;""),'Taarten koppelen'!E25,"")</f>
        <v/>
      </c>
      <c r="M518" s="72" t="str">
        <f>IF(AND('Taarten koppelen'!F25&lt;&gt;"",$Y518&lt;&gt;""),'Taarten koppelen'!F25,"")</f>
        <v/>
      </c>
      <c r="N518" s="72" t="str">
        <f>IF($AE518&lt;&gt;"",VLOOKUP($AE518,Afleveradressen!$A$8:$P$57,11,FALSE),"")</f>
        <v/>
      </c>
      <c r="O518" s="101" t="str">
        <f>IF($AE518&lt;&gt;"",VLOOKUP($AE518,Afleveradressen!$A$8:$P$57,12,FALSE),"")</f>
        <v/>
      </c>
      <c r="P518" s="72" t="str">
        <f>IF(AND('Taarten koppelen'!G25&lt;&gt;"",$Y518&lt;&gt;""),'Taarten koppelen'!G25,"")</f>
        <v/>
      </c>
      <c r="Q518" s="17" t="str">
        <f t="shared" si="14"/>
        <v/>
      </c>
      <c r="R518" s="102" t="str">
        <f>IF($AE518&lt;&gt;"",VLOOKUP($AE518,Afleveradressen!$A$8:$P$57,8,FALSE),"")</f>
        <v/>
      </c>
      <c r="S518" s="105" t="str">
        <f>IF($AE518&lt;&gt;"",VLOOKUP($AE518,Afleveradressen!$A$8:$P$57,14,FALSE),"")</f>
        <v/>
      </c>
      <c r="T518" s="103" t="str">
        <f>IF(S518&lt;&gt;"",VLOOKUP($S518,stamgegevens!$B$5:$E$15,3,FALSE),"")</f>
        <v/>
      </c>
      <c r="U518" s="103" t="str">
        <f>IF(T518&lt;&gt;"",VLOOKUP($S518,stamgegevens!$B$5:$E$15,4,FALSE),"")</f>
        <v/>
      </c>
      <c r="V518" s="17"/>
      <c r="W518" s="17"/>
      <c r="X518" s="17" t="str">
        <f>IF(Y518="","",VLOOKUP(Y518,stamgegevens!$C$23:$H$52,6,FALSE))</f>
        <v/>
      </c>
      <c r="Y518" s="104" t="str">
        <f>IF('Taarten koppelen'!$T25&lt;&gt;"",'Taarten koppelen'!$T$4,"")</f>
        <v/>
      </c>
      <c r="Z518" s="17" t="str">
        <f>IF('Taarten koppelen'!T25&lt;&gt;"",'Taarten koppelen'!T25,"")</f>
        <v/>
      </c>
      <c r="AE518" s="1" t="str">
        <f t="shared" si="15"/>
        <v/>
      </c>
    </row>
    <row r="519" spans="4:31" x14ac:dyDescent="0.2">
      <c r="D519" s="100" t="str">
        <f>IF($AE519&lt;&gt;"",VLOOKUP($AE519,Afleveradressen!$A$8:$P$57,15,FALSE),"")</f>
        <v/>
      </c>
      <c r="E519" s="17"/>
      <c r="F519" s="17" t="str">
        <f>IF(AE519&lt;&gt;"",Bestelformulier!$F$44,"")</f>
        <v/>
      </c>
      <c r="G519" s="104"/>
      <c r="H519" s="100" t="str">
        <f>IF($AE519&lt;&gt;"",VLOOKUP($AE519,Afleveradressen!$A$8:$P$57,4,FALSE),"")</f>
        <v/>
      </c>
      <c r="I519" s="101" t="str">
        <f>IF($AE519&lt;&gt;"",VLOOKUP($AE519,Afleveradressen!$A$8:$P$57,5,FALSE),"")</f>
        <v/>
      </c>
      <c r="J519" s="101" t="str">
        <f>IF($AE519&lt;&gt;"",VLOOKUP($AE519,Afleveradressen!$A$8:$P$57,6,FALSE),"")</f>
        <v/>
      </c>
      <c r="K519" s="102" t="str">
        <f>IF($AE519&lt;&gt;"",VLOOKUP($AE519,Afleveradressen!$A$8:$P$57,7,FALSE),"")</f>
        <v/>
      </c>
      <c r="L519" s="72" t="str">
        <f>IF(AND('Taarten koppelen'!E26&lt;&gt;"",$Y519&lt;&gt;""),'Taarten koppelen'!E26,"")</f>
        <v/>
      </c>
      <c r="M519" s="72" t="str">
        <f>IF(AND('Taarten koppelen'!F26&lt;&gt;"",$Y519&lt;&gt;""),'Taarten koppelen'!F26,"")</f>
        <v/>
      </c>
      <c r="N519" s="72" t="str">
        <f>IF($AE519&lt;&gt;"",VLOOKUP($AE519,Afleveradressen!$A$8:$P$57,11,FALSE),"")</f>
        <v/>
      </c>
      <c r="O519" s="101" t="str">
        <f>IF($AE519&lt;&gt;"",VLOOKUP($AE519,Afleveradressen!$A$8:$P$57,12,FALSE),"")</f>
        <v/>
      </c>
      <c r="P519" s="72" t="str">
        <f>IF(AND('Taarten koppelen'!G26&lt;&gt;"",$Y519&lt;&gt;""),'Taarten koppelen'!G26,"")</f>
        <v/>
      </c>
      <c r="Q519" s="17" t="str">
        <f t="shared" ref="Q519:Q582" si="16">IF(P519&lt;&gt;"","NL","")</f>
        <v/>
      </c>
      <c r="R519" s="102" t="str">
        <f>IF($AE519&lt;&gt;"",VLOOKUP($AE519,Afleveradressen!$A$8:$P$57,8,FALSE),"")</f>
        <v/>
      </c>
      <c r="S519" s="105" t="str">
        <f>IF($AE519&lt;&gt;"",VLOOKUP($AE519,Afleveradressen!$A$8:$P$57,14,FALSE),"")</f>
        <v/>
      </c>
      <c r="T519" s="103" t="str">
        <f>IF(S519&lt;&gt;"",VLOOKUP($S519,stamgegevens!$B$5:$E$15,3,FALSE),"")</f>
        <v/>
      </c>
      <c r="U519" s="103" t="str">
        <f>IF(T519&lt;&gt;"",VLOOKUP($S519,stamgegevens!$B$5:$E$15,4,FALSE),"")</f>
        <v/>
      </c>
      <c r="V519" s="17"/>
      <c r="W519" s="17"/>
      <c r="X519" s="17" t="str">
        <f>IF(Y519="","",VLOOKUP(Y519,stamgegevens!$C$23:$H$52,6,FALSE))</f>
        <v/>
      </c>
      <c r="Y519" s="104" t="str">
        <f>IF('Taarten koppelen'!$T26&lt;&gt;"",'Taarten koppelen'!$T$4,"")</f>
        <v/>
      </c>
      <c r="Z519" s="17" t="str">
        <f>IF('Taarten koppelen'!T26&lt;&gt;"",'Taarten koppelen'!T26,"")</f>
        <v/>
      </c>
      <c r="AE519" s="1" t="str">
        <f t="shared" si="15"/>
        <v/>
      </c>
    </row>
    <row r="520" spans="4:31" x14ac:dyDescent="0.2">
      <c r="D520" s="100" t="str">
        <f>IF($AE520&lt;&gt;"",VLOOKUP($AE520,Afleveradressen!$A$8:$P$57,15,FALSE),"")</f>
        <v/>
      </c>
      <c r="E520" s="17"/>
      <c r="F520" s="17" t="str">
        <f>IF(AE520&lt;&gt;"",Bestelformulier!$F$44,"")</f>
        <v/>
      </c>
      <c r="G520" s="104"/>
      <c r="H520" s="100" t="str">
        <f>IF($AE520&lt;&gt;"",VLOOKUP($AE520,Afleveradressen!$A$8:$P$57,4,FALSE),"")</f>
        <v/>
      </c>
      <c r="I520" s="101" t="str">
        <f>IF($AE520&lt;&gt;"",VLOOKUP($AE520,Afleveradressen!$A$8:$P$57,5,FALSE),"")</f>
        <v/>
      </c>
      <c r="J520" s="101" t="str">
        <f>IF($AE520&lt;&gt;"",VLOOKUP($AE520,Afleveradressen!$A$8:$P$57,6,FALSE),"")</f>
        <v/>
      </c>
      <c r="K520" s="102" t="str">
        <f>IF($AE520&lt;&gt;"",VLOOKUP($AE520,Afleveradressen!$A$8:$P$57,7,FALSE),"")</f>
        <v/>
      </c>
      <c r="L520" s="72" t="str">
        <f>IF(AND('Taarten koppelen'!E27&lt;&gt;"",$Y520&lt;&gt;""),'Taarten koppelen'!E27,"")</f>
        <v/>
      </c>
      <c r="M520" s="72" t="str">
        <f>IF(AND('Taarten koppelen'!F27&lt;&gt;"",$Y520&lt;&gt;""),'Taarten koppelen'!F27,"")</f>
        <v/>
      </c>
      <c r="N520" s="72" t="str">
        <f>IF($AE520&lt;&gt;"",VLOOKUP($AE520,Afleveradressen!$A$8:$P$57,11,FALSE),"")</f>
        <v/>
      </c>
      <c r="O520" s="101" t="str">
        <f>IF($AE520&lt;&gt;"",VLOOKUP($AE520,Afleveradressen!$A$8:$P$57,12,FALSE),"")</f>
        <v/>
      </c>
      <c r="P520" s="72" t="str">
        <f>IF(AND('Taarten koppelen'!G27&lt;&gt;"",$Y520&lt;&gt;""),'Taarten koppelen'!G27,"")</f>
        <v/>
      </c>
      <c r="Q520" s="17" t="str">
        <f t="shared" si="16"/>
        <v/>
      </c>
      <c r="R520" s="102" t="str">
        <f>IF($AE520&lt;&gt;"",VLOOKUP($AE520,Afleveradressen!$A$8:$P$57,8,FALSE),"")</f>
        <v/>
      </c>
      <c r="S520" s="105" t="str">
        <f>IF($AE520&lt;&gt;"",VLOOKUP($AE520,Afleveradressen!$A$8:$P$57,14,FALSE),"")</f>
        <v/>
      </c>
      <c r="T520" s="103" t="str">
        <f>IF(S520&lt;&gt;"",VLOOKUP($S520,stamgegevens!$B$5:$E$15,3,FALSE),"")</f>
        <v/>
      </c>
      <c r="U520" s="103" t="str">
        <f>IF(T520&lt;&gt;"",VLOOKUP($S520,stamgegevens!$B$5:$E$15,4,FALSE),"")</f>
        <v/>
      </c>
      <c r="V520" s="17"/>
      <c r="W520" s="17"/>
      <c r="X520" s="17" t="str">
        <f>IF(Y520="","",VLOOKUP(Y520,stamgegevens!$C$23:$H$52,6,FALSE))</f>
        <v/>
      </c>
      <c r="Y520" s="104" t="str">
        <f>IF('Taarten koppelen'!$T27&lt;&gt;"",'Taarten koppelen'!$T$4,"")</f>
        <v/>
      </c>
      <c r="Z520" s="17" t="str">
        <f>IF('Taarten koppelen'!T27&lt;&gt;"",'Taarten koppelen'!T27,"")</f>
        <v/>
      </c>
      <c r="AE520" s="1" t="str">
        <f t="shared" ref="AE520:AE583" si="17">CONCATENATE(L520,M520,P520)</f>
        <v/>
      </c>
    </row>
    <row r="521" spans="4:31" x14ac:dyDescent="0.2">
      <c r="D521" s="100" t="str">
        <f>IF($AE521&lt;&gt;"",VLOOKUP($AE521,Afleveradressen!$A$8:$P$57,15,FALSE),"")</f>
        <v/>
      </c>
      <c r="E521" s="17"/>
      <c r="F521" s="17" t="str">
        <f>IF(AE521&lt;&gt;"",Bestelformulier!$F$44,"")</f>
        <v/>
      </c>
      <c r="G521" s="104"/>
      <c r="H521" s="100" t="str">
        <f>IF($AE521&lt;&gt;"",VLOOKUP($AE521,Afleveradressen!$A$8:$P$57,4,FALSE),"")</f>
        <v/>
      </c>
      <c r="I521" s="101" t="str">
        <f>IF($AE521&lt;&gt;"",VLOOKUP($AE521,Afleveradressen!$A$8:$P$57,5,FALSE),"")</f>
        <v/>
      </c>
      <c r="J521" s="101" t="str">
        <f>IF($AE521&lt;&gt;"",VLOOKUP($AE521,Afleveradressen!$A$8:$P$57,6,FALSE),"")</f>
        <v/>
      </c>
      <c r="K521" s="102" t="str">
        <f>IF($AE521&lt;&gt;"",VLOOKUP($AE521,Afleveradressen!$A$8:$P$57,7,FALSE),"")</f>
        <v/>
      </c>
      <c r="L521" s="72" t="str">
        <f>IF(AND('Taarten koppelen'!E28&lt;&gt;"",$Y521&lt;&gt;""),'Taarten koppelen'!E28,"")</f>
        <v/>
      </c>
      <c r="M521" s="72" t="str">
        <f>IF(AND('Taarten koppelen'!F28&lt;&gt;"",$Y521&lt;&gt;""),'Taarten koppelen'!F28,"")</f>
        <v/>
      </c>
      <c r="N521" s="72" t="str">
        <f>IF($AE521&lt;&gt;"",VLOOKUP($AE521,Afleveradressen!$A$8:$P$57,11,FALSE),"")</f>
        <v/>
      </c>
      <c r="O521" s="101" t="str">
        <f>IF($AE521&lt;&gt;"",VLOOKUP($AE521,Afleveradressen!$A$8:$P$57,12,FALSE),"")</f>
        <v/>
      </c>
      <c r="P521" s="72" t="str">
        <f>IF(AND('Taarten koppelen'!G28&lt;&gt;"",$Y521&lt;&gt;""),'Taarten koppelen'!G28,"")</f>
        <v/>
      </c>
      <c r="Q521" s="17" t="str">
        <f t="shared" si="16"/>
        <v/>
      </c>
      <c r="R521" s="102" t="str">
        <f>IF($AE521&lt;&gt;"",VLOOKUP($AE521,Afleveradressen!$A$8:$P$57,8,FALSE),"")</f>
        <v/>
      </c>
      <c r="S521" s="105" t="str">
        <f>IF($AE521&lt;&gt;"",VLOOKUP($AE521,Afleveradressen!$A$8:$P$57,14,FALSE),"")</f>
        <v/>
      </c>
      <c r="T521" s="103" t="str">
        <f>IF(S521&lt;&gt;"",VLOOKUP($S521,stamgegevens!$B$5:$E$15,3,FALSE),"")</f>
        <v/>
      </c>
      <c r="U521" s="103" t="str">
        <f>IF(T521&lt;&gt;"",VLOOKUP($S521,stamgegevens!$B$5:$E$15,4,FALSE),"")</f>
        <v/>
      </c>
      <c r="V521" s="17"/>
      <c r="W521" s="17"/>
      <c r="X521" s="17" t="str">
        <f>IF(Y521="","",VLOOKUP(Y521,stamgegevens!$C$23:$H$52,6,FALSE))</f>
        <v/>
      </c>
      <c r="Y521" s="104" t="str">
        <f>IF('Taarten koppelen'!$T28&lt;&gt;"",'Taarten koppelen'!$T$4,"")</f>
        <v/>
      </c>
      <c r="Z521" s="17" t="str">
        <f>IF('Taarten koppelen'!T28&lt;&gt;"",'Taarten koppelen'!T28,"")</f>
        <v/>
      </c>
      <c r="AE521" s="1" t="str">
        <f t="shared" si="17"/>
        <v/>
      </c>
    </row>
    <row r="522" spans="4:31" x14ac:dyDescent="0.2">
      <c r="D522" s="100" t="str">
        <f>IF($AE522&lt;&gt;"",VLOOKUP($AE522,Afleveradressen!$A$8:$P$57,15,FALSE),"")</f>
        <v/>
      </c>
      <c r="E522" s="17"/>
      <c r="F522" s="17" t="str">
        <f>IF(AE522&lt;&gt;"",Bestelformulier!$F$44,"")</f>
        <v/>
      </c>
      <c r="G522" s="104"/>
      <c r="H522" s="100" t="str">
        <f>IF($AE522&lt;&gt;"",VLOOKUP($AE522,Afleveradressen!$A$8:$P$57,4,FALSE),"")</f>
        <v/>
      </c>
      <c r="I522" s="101" t="str">
        <f>IF($AE522&lt;&gt;"",VLOOKUP($AE522,Afleveradressen!$A$8:$P$57,5,FALSE),"")</f>
        <v/>
      </c>
      <c r="J522" s="101" t="str">
        <f>IF($AE522&lt;&gt;"",VLOOKUP($AE522,Afleveradressen!$A$8:$P$57,6,FALSE),"")</f>
        <v/>
      </c>
      <c r="K522" s="102" t="str">
        <f>IF($AE522&lt;&gt;"",VLOOKUP($AE522,Afleveradressen!$A$8:$P$57,7,FALSE),"")</f>
        <v/>
      </c>
      <c r="L522" s="72" t="str">
        <f>IF(AND('Taarten koppelen'!E29&lt;&gt;"",$Y522&lt;&gt;""),'Taarten koppelen'!E29,"")</f>
        <v/>
      </c>
      <c r="M522" s="72" t="str">
        <f>IF(AND('Taarten koppelen'!F29&lt;&gt;"",$Y522&lt;&gt;""),'Taarten koppelen'!F29,"")</f>
        <v/>
      </c>
      <c r="N522" s="72" t="str">
        <f>IF($AE522&lt;&gt;"",VLOOKUP($AE522,Afleveradressen!$A$8:$P$57,11,FALSE),"")</f>
        <v/>
      </c>
      <c r="O522" s="101" t="str">
        <f>IF($AE522&lt;&gt;"",VLOOKUP($AE522,Afleveradressen!$A$8:$P$57,12,FALSE),"")</f>
        <v/>
      </c>
      <c r="P522" s="72" t="str">
        <f>IF(AND('Taarten koppelen'!G29&lt;&gt;"",$Y522&lt;&gt;""),'Taarten koppelen'!G29,"")</f>
        <v/>
      </c>
      <c r="Q522" s="17" t="str">
        <f t="shared" si="16"/>
        <v/>
      </c>
      <c r="R522" s="102" t="str">
        <f>IF($AE522&lt;&gt;"",VLOOKUP($AE522,Afleveradressen!$A$8:$P$57,8,FALSE),"")</f>
        <v/>
      </c>
      <c r="S522" s="105" t="str">
        <f>IF($AE522&lt;&gt;"",VLOOKUP($AE522,Afleveradressen!$A$8:$P$57,14,FALSE),"")</f>
        <v/>
      </c>
      <c r="T522" s="103" t="str">
        <f>IF(S522&lt;&gt;"",VLOOKUP($S522,stamgegevens!$B$5:$E$15,3,FALSE),"")</f>
        <v/>
      </c>
      <c r="U522" s="103" t="str">
        <f>IF(T522&lt;&gt;"",VLOOKUP($S522,stamgegevens!$B$5:$E$15,4,FALSE),"")</f>
        <v/>
      </c>
      <c r="V522" s="17"/>
      <c r="W522" s="17"/>
      <c r="X522" s="17" t="str">
        <f>IF(Y522="","",VLOOKUP(Y522,stamgegevens!$C$23:$H$52,6,FALSE))</f>
        <v/>
      </c>
      <c r="Y522" s="104" t="str">
        <f>IF('Taarten koppelen'!$T29&lt;&gt;"",'Taarten koppelen'!$T$4,"")</f>
        <v/>
      </c>
      <c r="Z522" s="17" t="str">
        <f>IF('Taarten koppelen'!T29&lt;&gt;"",'Taarten koppelen'!T29,"")</f>
        <v/>
      </c>
      <c r="AE522" s="1" t="str">
        <f t="shared" si="17"/>
        <v/>
      </c>
    </row>
    <row r="523" spans="4:31" x14ac:dyDescent="0.2">
      <c r="D523" s="100" t="str">
        <f>IF($AE523&lt;&gt;"",VLOOKUP($AE523,Afleveradressen!$A$8:$P$57,15,FALSE),"")</f>
        <v/>
      </c>
      <c r="E523" s="17"/>
      <c r="F523" s="17" t="str">
        <f>IF(AE523&lt;&gt;"",Bestelformulier!$F$44,"")</f>
        <v/>
      </c>
      <c r="G523" s="104"/>
      <c r="H523" s="100" t="str">
        <f>IF($AE523&lt;&gt;"",VLOOKUP($AE523,Afleveradressen!$A$8:$P$57,4,FALSE),"")</f>
        <v/>
      </c>
      <c r="I523" s="101" t="str">
        <f>IF($AE523&lt;&gt;"",VLOOKUP($AE523,Afleveradressen!$A$8:$P$57,5,FALSE),"")</f>
        <v/>
      </c>
      <c r="J523" s="101" t="str">
        <f>IF($AE523&lt;&gt;"",VLOOKUP($AE523,Afleveradressen!$A$8:$P$57,6,FALSE),"")</f>
        <v/>
      </c>
      <c r="K523" s="102" t="str">
        <f>IF($AE523&lt;&gt;"",VLOOKUP($AE523,Afleveradressen!$A$8:$P$57,7,FALSE),"")</f>
        <v/>
      </c>
      <c r="L523" s="72" t="str">
        <f>IF(AND('Taarten koppelen'!E30&lt;&gt;"",$Y523&lt;&gt;""),'Taarten koppelen'!E30,"")</f>
        <v/>
      </c>
      <c r="M523" s="72" t="str">
        <f>IF(AND('Taarten koppelen'!F30&lt;&gt;"",$Y523&lt;&gt;""),'Taarten koppelen'!F30,"")</f>
        <v/>
      </c>
      <c r="N523" s="72" t="str">
        <f>IF($AE523&lt;&gt;"",VLOOKUP($AE523,Afleveradressen!$A$8:$P$57,11,FALSE),"")</f>
        <v/>
      </c>
      <c r="O523" s="101" t="str">
        <f>IF($AE523&lt;&gt;"",VLOOKUP($AE523,Afleveradressen!$A$8:$P$57,12,FALSE),"")</f>
        <v/>
      </c>
      <c r="P523" s="72" t="str">
        <f>IF(AND('Taarten koppelen'!G30&lt;&gt;"",$Y523&lt;&gt;""),'Taarten koppelen'!G30,"")</f>
        <v/>
      </c>
      <c r="Q523" s="17" t="str">
        <f t="shared" si="16"/>
        <v/>
      </c>
      <c r="R523" s="102" t="str">
        <f>IF($AE523&lt;&gt;"",VLOOKUP($AE523,Afleveradressen!$A$8:$P$57,8,FALSE),"")</f>
        <v/>
      </c>
      <c r="S523" s="105" t="str">
        <f>IF($AE523&lt;&gt;"",VLOOKUP($AE523,Afleveradressen!$A$8:$P$57,14,FALSE),"")</f>
        <v/>
      </c>
      <c r="T523" s="103" t="str">
        <f>IF(S523&lt;&gt;"",VLOOKUP($S523,stamgegevens!$B$5:$E$15,3,FALSE),"")</f>
        <v/>
      </c>
      <c r="U523" s="103" t="str">
        <f>IF(T523&lt;&gt;"",VLOOKUP($S523,stamgegevens!$B$5:$E$15,4,FALSE),"")</f>
        <v/>
      </c>
      <c r="V523" s="17"/>
      <c r="W523" s="17"/>
      <c r="X523" s="17" t="str">
        <f>IF(Y523="","",VLOOKUP(Y523,stamgegevens!$C$23:$H$52,6,FALSE))</f>
        <v/>
      </c>
      <c r="Y523" s="104" t="str">
        <f>IF('Taarten koppelen'!$T30&lt;&gt;"",'Taarten koppelen'!$T$4,"")</f>
        <v/>
      </c>
      <c r="Z523" s="17" t="str">
        <f>IF('Taarten koppelen'!T30&lt;&gt;"",'Taarten koppelen'!T30,"")</f>
        <v/>
      </c>
      <c r="AE523" s="1" t="str">
        <f t="shared" si="17"/>
        <v/>
      </c>
    </row>
    <row r="524" spans="4:31" x14ac:dyDescent="0.2">
      <c r="D524" s="100" t="str">
        <f>IF($AE524&lt;&gt;"",VLOOKUP($AE524,Afleveradressen!$A$8:$P$57,15,FALSE),"")</f>
        <v/>
      </c>
      <c r="E524" s="17"/>
      <c r="F524" s="17" t="str">
        <f>IF(AE524&lt;&gt;"",Bestelformulier!$F$44,"")</f>
        <v/>
      </c>
      <c r="G524" s="104"/>
      <c r="H524" s="100" t="str">
        <f>IF($AE524&lt;&gt;"",VLOOKUP($AE524,Afleveradressen!$A$8:$P$57,4,FALSE),"")</f>
        <v/>
      </c>
      <c r="I524" s="101" t="str">
        <f>IF($AE524&lt;&gt;"",VLOOKUP($AE524,Afleveradressen!$A$8:$P$57,5,FALSE),"")</f>
        <v/>
      </c>
      <c r="J524" s="101" t="str">
        <f>IF($AE524&lt;&gt;"",VLOOKUP($AE524,Afleveradressen!$A$8:$P$57,6,FALSE),"")</f>
        <v/>
      </c>
      <c r="K524" s="102" t="str">
        <f>IF($AE524&lt;&gt;"",VLOOKUP($AE524,Afleveradressen!$A$8:$P$57,7,FALSE),"")</f>
        <v/>
      </c>
      <c r="L524" s="72" t="str">
        <f>IF(AND('Taarten koppelen'!E31&lt;&gt;"",$Y524&lt;&gt;""),'Taarten koppelen'!E31,"")</f>
        <v/>
      </c>
      <c r="M524" s="72" t="str">
        <f>IF(AND('Taarten koppelen'!F31&lt;&gt;"",$Y524&lt;&gt;""),'Taarten koppelen'!F31,"")</f>
        <v/>
      </c>
      <c r="N524" s="72" t="str">
        <f>IF($AE524&lt;&gt;"",VLOOKUP($AE524,Afleveradressen!$A$8:$P$57,11,FALSE),"")</f>
        <v/>
      </c>
      <c r="O524" s="101" t="str">
        <f>IF($AE524&lt;&gt;"",VLOOKUP($AE524,Afleveradressen!$A$8:$P$57,12,FALSE),"")</f>
        <v/>
      </c>
      <c r="P524" s="72" t="str">
        <f>IF(AND('Taarten koppelen'!G31&lt;&gt;"",$Y524&lt;&gt;""),'Taarten koppelen'!G31,"")</f>
        <v/>
      </c>
      <c r="Q524" s="17" t="str">
        <f t="shared" si="16"/>
        <v/>
      </c>
      <c r="R524" s="102" t="str">
        <f>IF($AE524&lt;&gt;"",VLOOKUP($AE524,Afleveradressen!$A$8:$P$57,8,FALSE),"")</f>
        <v/>
      </c>
      <c r="S524" s="105" t="str">
        <f>IF($AE524&lt;&gt;"",VLOOKUP($AE524,Afleveradressen!$A$8:$P$57,14,FALSE),"")</f>
        <v/>
      </c>
      <c r="T524" s="103" t="str">
        <f>IF(S524&lt;&gt;"",VLOOKUP($S524,stamgegevens!$B$5:$E$15,3,FALSE),"")</f>
        <v/>
      </c>
      <c r="U524" s="103" t="str">
        <f>IF(T524&lt;&gt;"",VLOOKUP($S524,stamgegevens!$B$5:$E$15,4,FALSE),"")</f>
        <v/>
      </c>
      <c r="V524" s="17"/>
      <c r="W524" s="17"/>
      <c r="X524" s="17" t="str">
        <f>IF(Y524="","",VLOOKUP(Y524,stamgegevens!$C$23:$H$52,6,FALSE))</f>
        <v/>
      </c>
      <c r="Y524" s="104" t="str">
        <f>IF('Taarten koppelen'!$T31&lt;&gt;"",'Taarten koppelen'!$T$4,"")</f>
        <v/>
      </c>
      <c r="Z524" s="17" t="str">
        <f>IF('Taarten koppelen'!T31&lt;&gt;"",'Taarten koppelen'!T31,"")</f>
        <v/>
      </c>
      <c r="AE524" s="1" t="str">
        <f t="shared" si="17"/>
        <v/>
      </c>
    </row>
    <row r="525" spans="4:31" x14ac:dyDescent="0.2">
      <c r="D525" s="100" t="str">
        <f>IF($AE525&lt;&gt;"",VLOOKUP($AE525,Afleveradressen!$A$8:$P$57,15,FALSE),"")</f>
        <v/>
      </c>
      <c r="E525" s="17"/>
      <c r="F525" s="17" t="str">
        <f>IF(AE525&lt;&gt;"",Bestelformulier!$F$44,"")</f>
        <v/>
      </c>
      <c r="G525" s="104"/>
      <c r="H525" s="100" t="str">
        <f>IF($AE525&lt;&gt;"",VLOOKUP($AE525,Afleveradressen!$A$8:$P$57,4,FALSE),"")</f>
        <v/>
      </c>
      <c r="I525" s="101" t="str">
        <f>IF($AE525&lt;&gt;"",VLOOKUP($AE525,Afleveradressen!$A$8:$P$57,5,FALSE),"")</f>
        <v/>
      </c>
      <c r="J525" s="101" t="str">
        <f>IF($AE525&lt;&gt;"",VLOOKUP($AE525,Afleveradressen!$A$8:$P$57,6,FALSE),"")</f>
        <v/>
      </c>
      <c r="K525" s="102" t="str">
        <f>IF($AE525&lt;&gt;"",VLOOKUP($AE525,Afleveradressen!$A$8:$P$57,7,FALSE),"")</f>
        <v/>
      </c>
      <c r="L525" s="72" t="str">
        <f>IF(AND('Taarten koppelen'!E32&lt;&gt;"",$Y525&lt;&gt;""),'Taarten koppelen'!E32,"")</f>
        <v/>
      </c>
      <c r="M525" s="72" t="str">
        <f>IF(AND('Taarten koppelen'!F32&lt;&gt;"",$Y525&lt;&gt;""),'Taarten koppelen'!F32,"")</f>
        <v/>
      </c>
      <c r="N525" s="72" t="str">
        <f>IF($AE525&lt;&gt;"",VLOOKUP($AE525,Afleveradressen!$A$8:$P$57,11,FALSE),"")</f>
        <v/>
      </c>
      <c r="O525" s="101" t="str">
        <f>IF($AE525&lt;&gt;"",VLOOKUP($AE525,Afleveradressen!$A$8:$P$57,12,FALSE),"")</f>
        <v/>
      </c>
      <c r="P525" s="72" t="str">
        <f>IF(AND('Taarten koppelen'!G32&lt;&gt;"",$Y525&lt;&gt;""),'Taarten koppelen'!G32,"")</f>
        <v/>
      </c>
      <c r="Q525" s="17" t="str">
        <f t="shared" si="16"/>
        <v/>
      </c>
      <c r="R525" s="102" t="str">
        <f>IF($AE525&lt;&gt;"",VLOOKUP($AE525,Afleveradressen!$A$8:$P$57,8,FALSE),"")</f>
        <v/>
      </c>
      <c r="S525" s="105" t="str">
        <f>IF($AE525&lt;&gt;"",VLOOKUP($AE525,Afleveradressen!$A$8:$P$57,14,FALSE),"")</f>
        <v/>
      </c>
      <c r="T525" s="103" t="str">
        <f>IF(S525&lt;&gt;"",VLOOKUP($S525,stamgegevens!$B$5:$E$15,3,FALSE),"")</f>
        <v/>
      </c>
      <c r="U525" s="103" t="str">
        <f>IF(T525&lt;&gt;"",VLOOKUP($S525,stamgegevens!$B$5:$E$15,4,FALSE),"")</f>
        <v/>
      </c>
      <c r="V525" s="17"/>
      <c r="W525" s="17"/>
      <c r="X525" s="17" t="str">
        <f>IF(Y525="","",VLOOKUP(Y525,stamgegevens!$C$23:$H$52,6,FALSE))</f>
        <v/>
      </c>
      <c r="Y525" s="104" t="str">
        <f>IF('Taarten koppelen'!$T32&lt;&gt;"",'Taarten koppelen'!$T$4,"")</f>
        <v/>
      </c>
      <c r="Z525" s="17" t="str">
        <f>IF('Taarten koppelen'!T32&lt;&gt;"",'Taarten koppelen'!T32,"")</f>
        <v/>
      </c>
      <c r="AE525" s="1" t="str">
        <f t="shared" si="17"/>
        <v/>
      </c>
    </row>
    <row r="526" spans="4:31" x14ac:dyDescent="0.2">
      <c r="D526" s="100" t="str">
        <f>IF($AE526&lt;&gt;"",VLOOKUP($AE526,Afleveradressen!$A$8:$P$57,15,FALSE),"")</f>
        <v/>
      </c>
      <c r="E526" s="17"/>
      <c r="F526" s="17" t="str">
        <f>IF(AE526&lt;&gt;"",Bestelformulier!$F$44,"")</f>
        <v/>
      </c>
      <c r="G526" s="104"/>
      <c r="H526" s="100" t="str">
        <f>IF($AE526&lt;&gt;"",VLOOKUP($AE526,Afleveradressen!$A$8:$P$57,4,FALSE),"")</f>
        <v/>
      </c>
      <c r="I526" s="101" t="str">
        <f>IF($AE526&lt;&gt;"",VLOOKUP($AE526,Afleveradressen!$A$8:$P$57,5,FALSE),"")</f>
        <v/>
      </c>
      <c r="J526" s="101" t="str">
        <f>IF($AE526&lt;&gt;"",VLOOKUP($AE526,Afleveradressen!$A$8:$P$57,6,FALSE),"")</f>
        <v/>
      </c>
      <c r="K526" s="102" t="str">
        <f>IF($AE526&lt;&gt;"",VLOOKUP($AE526,Afleveradressen!$A$8:$P$57,7,FALSE),"")</f>
        <v/>
      </c>
      <c r="L526" s="72" t="str">
        <f>IF(AND('Taarten koppelen'!E33&lt;&gt;"",$Y526&lt;&gt;""),'Taarten koppelen'!E33,"")</f>
        <v/>
      </c>
      <c r="M526" s="72" t="str">
        <f>IF(AND('Taarten koppelen'!F33&lt;&gt;"",$Y526&lt;&gt;""),'Taarten koppelen'!F33,"")</f>
        <v/>
      </c>
      <c r="N526" s="72" t="str">
        <f>IF($AE526&lt;&gt;"",VLOOKUP($AE526,Afleveradressen!$A$8:$P$57,11,FALSE),"")</f>
        <v/>
      </c>
      <c r="O526" s="101" t="str">
        <f>IF($AE526&lt;&gt;"",VLOOKUP($AE526,Afleveradressen!$A$8:$P$57,12,FALSE),"")</f>
        <v/>
      </c>
      <c r="P526" s="72" t="str">
        <f>IF(AND('Taarten koppelen'!G33&lt;&gt;"",$Y526&lt;&gt;""),'Taarten koppelen'!G33,"")</f>
        <v/>
      </c>
      <c r="Q526" s="17" t="str">
        <f t="shared" si="16"/>
        <v/>
      </c>
      <c r="R526" s="102" t="str">
        <f>IF($AE526&lt;&gt;"",VLOOKUP($AE526,Afleveradressen!$A$8:$P$57,8,FALSE),"")</f>
        <v/>
      </c>
      <c r="S526" s="105" t="str">
        <f>IF($AE526&lt;&gt;"",VLOOKUP($AE526,Afleveradressen!$A$8:$P$57,14,FALSE),"")</f>
        <v/>
      </c>
      <c r="T526" s="103" t="str">
        <f>IF(S526&lt;&gt;"",VLOOKUP($S526,stamgegevens!$B$5:$E$15,3,FALSE),"")</f>
        <v/>
      </c>
      <c r="U526" s="103" t="str">
        <f>IF(T526&lt;&gt;"",VLOOKUP($S526,stamgegevens!$B$5:$E$15,4,FALSE),"")</f>
        <v/>
      </c>
      <c r="V526" s="17"/>
      <c r="W526" s="17"/>
      <c r="X526" s="17" t="str">
        <f>IF(Y526="","",VLOOKUP(Y526,stamgegevens!$C$23:$H$52,6,FALSE))</f>
        <v/>
      </c>
      <c r="Y526" s="104" t="str">
        <f>IF('Taarten koppelen'!$T33&lt;&gt;"",'Taarten koppelen'!$T$4,"")</f>
        <v/>
      </c>
      <c r="Z526" s="17" t="str">
        <f>IF('Taarten koppelen'!T33&lt;&gt;"",'Taarten koppelen'!T33,"")</f>
        <v/>
      </c>
      <c r="AE526" s="1" t="str">
        <f t="shared" si="17"/>
        <v/>
      </c>
    </row>
    <row r="527" spans="4:31" x14ac:dyDescent="0.2">
      <c r="D527" s="100" t="str">
        <f>IF($AE527&lt;&gt;"",VLOOKUP($AE527,Afleveradressen!$A$8:$P$57,15,FALSE),"")</f>
        <v/>
      </c>
      <c r="E527" s="17"/>
      <c r="F527" s="17" t="str">
        <f>IF(AE527&lt;&gt;"",Bestelformulier!$F$44,"")</f>
        <v/>
      </c>
      <c r="G527" s="104"/>
      <c r="H527" s="100" t="str">
        <f>IF($AE527&lt;&gt;"",VLOOKUP($AE527,Afleveradressen!$A$8:$P$57,4,FALSE),"")</f>
        <v/>
      </c>
      <c r="I527" s="101" t="str">
        <f>IF($AE527&lt;&gt;"",VLOOKUP($AE527,Afleveradressen!$A$8:$P$57,5,FALSE),"")</f>
        <v/>
      </c>
      <c r="J527" s="101" t="str">
        <f>IF($AE527&lt;&gt;"",VLOOKUP($AE527,Afleveradressen!$A$8:$P$57,6,FALSE),"")</f>
        <v/>
      </c>
      <c r="K527" s="102" t="str">
        <f>IF($AE527&lt;&gt;"",VLOOKUP($AE527,Afleveradressen!$A$8:$P$57,7,FALSE),"")</f>
        <v/>
      </c>
      <c r="L527" s="72" t="str">
        <f>IF(AND('Taarten koppelen'!E34&lt;&gt;"",$Y527&lt;&gt;""),'Taarten koppelen'!E34,"")</f>
        <v/>
      </c>
      <c r="M527" s="72" t="str">
        <f>IF(AND('Taarten koppelen'!F34&lt;&gt;"",$Y527&lt;&gt;""),'Taarten koppelen'!F34,"")</f>
        <v/>
      </c>
      <c r="N527" s="72" t="str">
        <f>IF($AE527&lt;&gt;"",VLOOKUP($AE527,Afleveradressen!$A$8:$P$57,11,FALSE),"")</f>
        <v/>
      </c>
      <c r="O527" s="101" t="str">
        <f>IF($AE527&lt;&gt;"",VLOOKUP($AE527,Afleveradressen!$A$8:$P$57,12,FALSE),"")</f>
        <v/>
      </c>
      <c r="P527" s="72" t="str">
        <f>IF(AND('Taarten koppelen'!G34&lt;&gt;"",$Y527&lt;&gt;""),'Taarten koppelen'!G34,"")</f>
        <v/>
      </c>
      <c r="Q527" s="17" t="str">
        <f t="shared" si="16"/>
        <v/>
      </c>
      <c r="R527" s="102" t="str">
        <f>IF($AE527&lt;&gt;"",VLOOKUP($AE527,Afleveradressen!$A$8:$P$57,8,FALSE),"")</f>
        <v/>
      </c>
      <c r="S527" s="105" t="str">
        <f>IF($AE527&lt;&gt;"",VLOOKUP($AE527,Afleveradressen!$A$8:$P$57,14,FALSE),"")</f>
        <v/>
      </c>
      <c r="T527" s="103" t="str">
        <f>IF(S527&lt;&gt;"",VLOOKUP($S527,stamgegevens!$B$5:$E$15,3,FALSE),"")</f>
        <v/>
      </c>
      <c r="U527" s="103" t="str">
        <f>IF(T527&lt;&gt;"",VLOOKUP($S527,stamgegevens!$B$5:$E$15,4,FALSE),"")</f>
        <v/>
      </c>
      <c r="V527" s="17"/>
      <c r="W527" s="17"/>
      <c r="X527" s="17" t="str">
        <f>IF(Y527="","",VLOOKUP(Y527,stamgegevens!$C$23:$H$52,6,FALSE))</f>
        <v/>
      </c>
      <c r="Y527" s="104" t="str">
        <f>IF('Taarten koppelen'!$T34&lt;&gt;"",'Taarten koppelen'!$T$4,"")</f>
        <v/>
      </c>
      <c r="Z527" s="17" t="str">
        <f>IF('Taarten koppelen'!T34&lt;&gt;"",'Taarten koppelen'!T34,"")</f>
        <v/>
      </c>
      <c r="AE527" s="1" t="str">
        <f t="shared" si="17"/>
        <v/>
      </c>
    </row>
    <row r="528" spans="4:31" x14ac:dyDescent="0.2">
      <c r="D528" s="100" t="str">
        <f>IF($AE528&lt;&gt;"",VLOOKUP($AE528,Afleveradressen!$A$8:$P$57,15,FALSE),"")</f>
        <v/>
      </c>
      <c r="E528" s="17"/>
      <c r="F528" s="17" t="str">
        <f>IF(AE528&lt;&gt;"",Bestelformulier!$F$44,"")</f>
        <v/>
      </c>
      <c r="G528" s="104"/>
      <c r="H528" s="100" t="str">
        <f>IF($AE528&lt;&gt;"",VLOOKUP($AE528,Afleveradressen!$A$8:$P$57,4,FALSE),"")</f>
        <v/>
      </c>
      <c r="I528" s="101" t="str">
        <f>IF($AE528&lt;&gt;"",VLOOKUP($AE528,Afleveradressen!$A$8:$P$57,5,FALSE),"")</f>
        <v/>
      </c>
      <c r="J528" s="101" t="str">
        <f>IF($AE528&lt;&gt;"",VLOOKUP($AE528,Afleveradressen!$A$8:$P$57,6,FALSE),"")</f>
        <v/>
      </c>
      <c r="K528" s="102" t="str">
        <f>IF($AE528&lt;&gt;"",VLOOKUP($AE528,Afleveradressen!$A$8:$P$57,7,FALSE),"")</f>
        <v/>
      </c>
      <c r="L528" s="72" t="str">
        <f>IF(AND('Taarten koppelen'!E35&lt;&gt;"",$Y528&lt;&gt;""),'Taarten koppelen'!E35,"")</f>
        <v/>
      </c>
      <c r="M528" s="72" t="str">
        <f>IF(AND('Taarten koppelen'!F35&lt;&gt;"",$Y528&lt;&gt;""),'Taarten koppelen'!F35,"")</f>
        <v/>
      </c>
      <c r="N528" s="72" t="str">
        <f>IF($AE528&lt;&gt;"",VLOOKUP($AE528,Afleveradressen!$A$8:$P$57,11,FALSE),"")</f>
        <v/>
      </c>
      <c r="O528" s="101" t="str">
        <f>IF($AE528&lt;&gt;"",VLOOKUP($AE528,Afleveradressen!$A$8:$P$57,12,FALSE),"")</f>
        <v/>
      </c>
      <c r="P528" s="72" t="str">
        <f>IF(AND('Taarten koppelen'!G35&lt;&gt;"",$Y528&lt;&gt;""),'Taarten koppelen'!G35,"")</f>
        <v/>
      </c>
      <c r="Q528" s="17" t="str">
        <f t="shared" si="16"/>
        <v/>
      </c>
      <c r="R528" s="102" t="str">
        <f>IF($AE528&lt;&gt;"",VLOOKUP($AE528,Afleveradressen!$A$8:$P$57,8,FALSE),"")</f>
        <v/>
      </c>
      <c r="S528" s="105" t="str">
        <f>IF($AE528&lt;&gt;"",VLOOKUP($AE528,Afleveradressen!$A$8:$P$57,14,FALSE),"")</f>
        <v/>
      </c>
      <c r="T528" s="103" t="str">
        <f>IF(S528&lt;&gt;"",VLOOKUP($S528,stamgegevens!$B$5:$E$15,3,FALSE),"")</f>
        <v/>
      </c>
      <c r="U528" s="103" t="str">
        <f>IF(T528&lt;&gt;"",VLOOKUP($S528,stamgegevens!$B$5:$E$15,4,FALSE),"")</f>
        <v/>
      </c>
      <c r="V528" s="17"/>
      <c r="W528" s="17"/>
      <c r="X528" s="17" t="str">
        <f>IF(Y528="","",VLOOKUP(Y528,stamgegevens!$C$23:$H$52,6,FALSE))</f>
        <v/>
      </c>
      <c r="Y528" s="104" t="str">
        <f>IF('Taarten koppelen'!$T35&lt;&gt;"",'Taarten koppelen'!$T$4,"")</f>
        <v/>
      </c>
      <c r="Z528" s="17" t="str">
        <f>IF('Taarten koppelen'!T35&lt;&gt;"",'Taarten koppelen'!T35,"")</f>
        <v/>
      </c>
      <c r="AE528" s="1" t="str">
        <f t="shared" si="17"/>
        <v/>
      </c>
    </row>
    <row r="529" spans="4:31" x14ac:dyDescent="0.2">
      <c r="D529" s="100" t="str">
        <f>IF($AE529&lt;&gt;"",VLOOKUP($AE529,Afleveradressen!$A$8:$P$57,15,FALSE),"")</f>
        <v/>
      </c>
      <c r="E529" s="17"/>
      <c r="F529" s="17" t="str">
        <f>IF(AE529&lt;&gt;"",Bestelformulier!$F$44,"")</f>
        <v/>
      </c>
      <c r="G529" s="104"/>
      <c r="H529" s="100" t="str">
        <f>IF($AE529&lt;&gt;"",VLOOKUP($AE529,Afleveradressen!$A$8:$P$57,4,FALSE),"")</f>
        <v/>
      </c>
      <c r="I529" s="101" t="str">
        <f>IF($AE529&lt;&gt;"",VLOOKUP($AE529,Afleveradressen!$A$8:$P$57,5,FALSE),"")</f>
        <v/>
      </c>
      <c r="J529" s="101" t="str">
        <f>IF($AE529&lt;&gt;"",VLOOKUP($AE529,Afleveradressen!$A$8:$P$57,6,FALSE),"")</f>
        <v/>
      </c>
      <c r="K529" s="102" t="str">
        <f>IF($AE529&lt;&gt;"",VLOOKUP($AE529,Afleveradressen!$A$8:$P$57,7,FALSE),"")</f>
        <v/>
      </c>
      <c r="L529" s="72" t="str">
        <f>IF(AND('Taarten koppelen'!E36&lt;&gt;"",$Y529&lt;&gt;""),'Taarten koppelen'!E36,"")</f>
        <v/>
      </c>
      <c r="M529" s="72" t="str">
        <f>IF(AND('Taarten koppelen'!F36&lt;&gt;"",$Y529&lt;&gt;""),'Taarten koppelen'!F36,"")</f>
        <v/>
      </c>
      <c r="N529" s="72" t="str">
        <f>IF($AE529&lt;&gt;"",VLOOKUP($AE529,Afleveradressen!$A$8:$P$57,11,FALSE),"")</f>
        <v/>
      </c>
      <c r="O529" s="101" t="str">
        <f>IF($AE529&lt;&gt;"",VLOOKUP($AE529,Afleveradressen!$A$8:$P$57,12,FALSE),"")</f>
        <v/>
      </c>
      <c r="P529" s="72" t="str">
        <f>IF(AND('Taarten koppelen'!G36&lt;&gt;"",$Y529&lt;&gt;""),'Taarten koppelen'!G36,"")</f>
        <v/>
      </c>
      <c r="Q529" s="17" t="str">
        <f t="shared" si="16"/>
        <v/>
      </c>
      <c r="R529" s="102" t="str">
        <f>IF($AE529&lt;&gt;"",VLOOKUP($AE529,Afleveradressen!$A$8:$P$57,8,FALSE),"")</f>
        <v/>
      </c>
      <c r="S529" s="105" t="str">
        <f>IF($AE529&lt;&gt;"",VLOOKUP($AE529,Afleveradressen!$A$8:$P$57,14,FALSE),"")</f>
        <v/>
      </c>
      <c r="T529" s="103" t="str">
        <f>IF(S529&lt;&gt;"",VLOOKUP($S529,stamgegevens!$B$5:$E$15,3,FALSE),"")</f>
        <v/>
      </c>
      <c r="U529" s="103" t="str">
        <f>IF(T529&lt;&gt;"",VLOOKUP($S529,stamgegevens!$B$5:$E$15,4,FALSE),"")</f>
        <v/>
      </c>
      <c r="V529" s="17"/>
      <c r="W529" s="17"/>
      <c r="X529" s="17" t="str">
        <f>IF(Y529="","",VLOOKUP(Y529,stamgegevens!$C$23:$H$52,6,FALSE))</f>
        <v/>
      </c>
      <c r="Y529" s="104" t="str">
        <f>IF('Taarten koppelen'!$T36&lt;&gt;"",'Taarten koppelen'!$T$4,"")</f>
        <v/>
      </c>
      <c r="Z529" s="17" t="str">
        <f>IF('Taarten koppelen'!T36&lt;&gt;"",'Taarten koppelen'!T36,"")</f>
        <v/>
      </c>
      <c r="AE529" s="1" t="str">
        <f t="shared" si="17"/>
        <v/>
      </c>
    </row>
    <row r="530" spans="4:31" x14ac:dyDescent="0.2">
      <c r="D530" s="100" t="str">
        <f>IF($AE530&lt;&gt;"",VLOOKUP($AE530,Afleveradressen!$A$8:$P$57,15,FALSE),"")</f>
        <v/>
      </c>
      <c r="E530" s="17"/>
      <c r="F530" s="17" t="str">
        <f>IF(AE530&lt;&gt;"",Bestelformulier!$F$44,"")</f>
        <v/>
      </c>
      <c r="G530" s="104"/>
      <c r="H530" s="100" t="str">
        <f>IF($AE530&lt;&gt;"",VLOOKUP($AE530,Afleveradressen!$A$8:$P$57,4,FALSE),"")</f>
        <v/>
      </c>
      <c r="I530" s="101" t="str">
        <f>IF($AE530&lt;&gt;"",VLOOKUP($AE530,Afleveradressen!$A$8:$P$57,5,FALSE),"")</f>
        <v/>
      </c>
      <c r="J530" s="101" t="str">
        <f>IF($AE530&lt;&gt;"",VLOOKUP($AE530,Afleveradressen!$A$8:$P$57,6,FALSE),"")</f>
        <v/>
      </c>
      <c r="K530" s="102" t="str">
        <f>IF($AE530&lt;&gt;"",VLOOKUP($AE530,Afleveradressen!$A$8:$P$57,7,FALSE),"")</f>
        <v/>
      </c>
      <c r="L530" s="72" t="str">
        <f>IF(AND('Taarten koppelen'!E37&lt;&gt;"",$Y530&lt;&gt;""),'Taarten koppelen'!E37,"")</f>
        <v/>
      </c>
      <c r="M530" s="72" t="str">
        <f>IF(AND('Taarten koppelen'!F37&lt;&gt;"",$Y530&lt;&gt;""),'Taarten koppelen'!F37,"")</f>
        <v/>
      </c>
      <c r="N530" s="72" t="str">
        <f>IF($AE530&lt;&gt;"",VLOOKUP($AE530,Afleveradressen!$A$8:$P$57,11,FALSE),"")</f>
        <v/>
      </c>
      <c r="O530" s="101" t="str">
        <f>IF($AE530&lt;&gt;"",VLOOKUP($AE530,Afleveradressen!$A$8:$P$57,12,FALSE),"")</f>
        <v/>
      </c>
      <c r="P530" s="72" t="str">
        <f>IF(AND('Taarten koppelen'!G37&lt;&gt;"",$Y530&lt;&gt;""),'Taarten koppelen'!G37,"")</f>
        <v/>
      </c>
      <c r="Q530" s="17" t="str">
        <f t="shared" si="16"/>
        <v/>
      </c>
      <c r="R530" s="102" t="str">
        <f>IF($AE530&lt;&gt;"",VLOOKUP($AE530,Afleveradressen!$A$8:$P$57,8,FALSE),"")</f>
        <v/>
      </c>
      <c r="S530" s="105" t="str">
        <f>IF($AE530&lt;&gt;"",VLOOKUP($AE530,Afleveradressen!$A$8:$P$57,14,FALSE),"")</f>
        <v/>
      </c>
      <c r="T530" s="103" t="str">
        <f>IF(S530&lt;&gt;"",VLOOKUP($S530,stamgegevens!$B$5:$E$15,3,FALSE),"")</f>
        <v/>
      </c>
      <c r="U530" s="103" t="str">
        <f>IF(T530&lt;&gt;"",VLOOKUP($S530,stamgegevens!$B$5:$E$15,4,FALSE),"")</f>
        <v/>
      </c>
      <c r="V530" s="17"/>
      <c r="W530" s="17"/>
      <c r="X530" s="17" t="str">
        <f>IF(Y530="","",VLOOKUP(Y530,stamgegevens!$C$23:$H$52,6,FALSE))</f>
        <v/>
      </c>
      <c r="Y530" s="104" t="str">
        <f>IF('Taarten koppelen'!$T37&lt;&gt;"",'Taarten koppelen'!$T$4,"")</f>
        <v/>
      </c>
      <c r="Z530" s="17" t="str">
        <f>IF('Taarten koppelen'!T37&lt;&gt;"",'Taarten koppelen'!T37,"")</f>
        <v/>
      </c>
      <c r="AE530" s="1" t="str">
        <f t="shared" si="17"/>
        <v/>
      </c>
    </row>
    <row r="531" spans="4:31" x14ac:dyDescent="0.2">
      <c r="D531" s="100" t="str">
        <f>IF($AE531&lt;&gt;"",VLOOKUP($AE531,Afleveradressen!$A$8:$P$57,15,FALSE),"")</f>
        <v/>
      </c>
      <c r="E531" s="17"/>
      <c r="F531" s="17" t="str">
        <f>IF(AE531&lt;&gt;"",Bestelformulier!$F$44,"")</f>
        <v/>
      </c>
      <c r="G531" s="104"/>
      <c r="H531" s="100" t="str">
        <f>IF($AE531&lt;&gt;"",VLOOKUP($AE531,Afleveradressen!$A$8:$P$57,4,FALSE),"")</f>
        <v/>
      </c>
      <c r="I531" s="101" t="str">
        <f>IF($AE531&lt;&gt;"",VLOOKUP($AE531,Afleveradressen!$A$8:$P$57,5,FALSE),"")</f>
        <v/>
      </c>
      <c r="J531" s="101" t="str">
        <f>IF($AE531&lt;&gt;"",VLOOKUP($AE531,Afleveradressen!$A$8:$P$57,6,FALSE),"")</f>
        <v/>
      </c>
      <c r="K531" s="102" t="str">
        <f>IF($AE531&lt;&gt;"",VLOOKUP($AE531,Afleveradressen!$A$8:$P$57,7,FALSE),"")</f>
        <v/>
      </c>
      <c r="L531" s="72" t="str">
        <f>IF(AND('Taarten koppelen'!E38&lt;&gt;"",$Y531&lt;&gt;""),'Taarten koppelen'!E38,"")</f>
        <v/>
      </c>
      <c r="M531" s="72" t="str">
        <f>IF(AND('Taarten koppelen'!F38&lt;&gt;"",$Y531&lt;&gt;""),'Taarten koppelen'!F38,"")</f>
        <v/>
      </c>
      <c r="N531" s="72" t="str">
        <f>IF($AE531&lt;&gt;"",VLOOKUP($AE531,Afleveradressen!$A$8:$P$57,11,FALSE),"")</f>
        <v/>
      </c>
      <c r="O531" s="101" t="str">
        <f>IF($AE531&lt;&gt;"",VLOOKUP($AE531,Afleveradressen!$A$8:$P$57,12,FALSE),"")</f>
        <v/>
      </c>
      <c r="P531" s="72" t="str">
        <f>IF(AND('Taarten koppelen'!G38&lt;&gt;"",$Y531&lt;&gt;""),'Taarten koppelen'!G38,"")</f>
        <v/>
      </c>
      <c r="Q531" s="17" t="str">
        <f t="shared" si="16"/>
        <v/>
      </c>
      <c r="R531" s="102" t="str">
        <f>IF($AE531&lt;&gt;"",VLOOKUP($AE531,Afleveradressen!$A$8:$P$57,8,FALSE),"")</f>
        <v/>
      </c>
      <c r="S531" s="105" t="str">
        <f>IF($AE531&lt;&gt;"",VLOOKUP($AE531,Afleveradressen!$A$8:$P$57,14,FALSE),"")</f>
        <v/>
      </c>
      <c r="T531" s="103" t="str">
        <f>IF(S531&lt;&gt;"",VLOOKUP($S531,stamgegevens!$B$5:$E$15,3,FALSE),"")</f>
        <v/>
      </c>
      <c r="U531" s="103" t="str">
        <f>IF(T531&lt;&gt;"",VLOOKUP($S531,stamgegevens!$B$5:$E$15,4,FALSE),"")</f>
        <v/>
      </c>
      <c r="V531" s="17"/>
      <c r="W531" s="17"/>
      <c r="X531" s="17" t="str">
        <f>IF(Y531="","",VLOOKUP(Y531,stamgegevens!$C$23:$H$52,6,FALSE))</f>
        <v/>
      </c>
      <c r="Y531" s="104" t="str">
        <f>IF('Taarten koppelen'!$T38&lt;&gt;"",'Taarten koppelen'!$T$4,"")</f>
        <v/>
      </c>
      <c r="Z531" s="17" t="str">
        <f>IF('Taarten koppelen'!T38&lt;&gt;"",'Taarten koppelen'!T38,"")</f>
        <v/>
      </c>
      <c r="AE531" s="1" t="str">
        <f t="shared" si="17"/>
        <v/>
      </c>
    </row>
    <row r="532" spans="4:31" x14ac:dyDescent="0.2">
      <c r="D532" s="100" t="str">
        <f>IF($AE532&lt;&gt;"",VLOOKUP($AE532,Afleveradressen!$A$8:$P$57,15,FALSE),"")</f>
        <v/>
      </c>
      <c r="E532" s="17"/>
      <c r="F532" s="17" t="str">
        <f>IF(AE532&lt;&gt;"",Bestelformulier!$F$44,"")</f>
        <v/>
      </c>
      <c r="G532" s="104"/>
      <c r="H532" s="100" t="str">
        <f>IF($AE532&lt;&gt;"",VLOOKUP($AE532,Afleveradressen!$A$8:$P$57,4,FALSE),"")</f>
        <v/>
      </c>
      <c r="I532" s="101" t="str">
        <f>IF($AE532&lt;&gt;"",VLOOKUP($AE532,Afleveradressen!$A$8:$P$57,5,FALSE),"")</f>
        <v/>
      </c>
      <c r="J532" s="101" t="str">
        <f>IF($AE532&lt;&gt;"",VLOOKUP($AE532,Afleveradressen!$A$8:$P$57,6,FALSE),"")</f>
        <v/>
      </c>
      <c r="K532" s="102" t="str">
        <f>IF($AE532&lt;&gt;"",VLOOKUP($AE532,Afleveradressen!$A$8:$P$57,7,FALSE),"")</f>
        <v/>
      </c>
      <c r="L532" s="72" t="str">
        <f>IF(AND('Taarten koppelen'!E39&lt;&gt;"",$Y532&lt;&gt;""),'Taarten koppelen'!E39,"")</f>
        <v/>
      </c>
      <c r="M532" s="72" t="str">
        <f>IF(AND('Taarten koppelen'!F39&lt;&gt;"",$Y532&lt;&gt;""),'Taarten koppelen'!F39,"")</f>
        <v/>
      </c>
      <c r="N532" s="72" t="str">
        <f>IF($AE532&lt;&gt;"",VLOOKUP($AE532,Afleveradressen!$A$8:$P$57,11,FALSE),"")</f>
        <v/>
      </c>
      <c r="O532" s="101" t="str">
        <f>IF($AE532&lt;&gt;"",VLOOKUP($AE532,Afleveradressen!$A$8:$P$57,12,FALSE),"")</f>
        <v/>
      </c>
      <c r="P532" s="72" t="str">
        <f>IF(AND('Taarten koppelen'!G39&lt;&gt;"",$Y532&lt;&gt;""),'Taarten koppelen'!G39,"")</f>
        <v/>
      </c>
      <c r="Q532" s="17" t="str">
        <f t="shared" si="16"/>
        <v/>
      </c>
      <c r="R532" s="102" t="str">
        <f>IF($AE532&lt;&gt;"",VLOOKUP($AE532,Afleveradressen!$A$8:$P$57,8,FALSE),"")</f>
        <v/>
      </c>
      <c r="S532" s="105" t="str">
        <f>IF($AE532&lt;&gt;"",VLOOKUP($AE532,Afleveradressen!$A$8:$P$57,14,FALSE),"")</f>
        <v/>
      </c>
      <c r="T532" s="103" t="str">
        <f>IF(S532&lt;&gt;"",VLOOKUP($S532,stamgegevens!$B$5:$E$15,3,FALSE),"")</f>
        <v/>
      </c>
      <c r="U532" s="103" t="str">
        <f>IF(T532&lt;&gt;"",VLOOKUP($S532,stamgegevens!$B$5:$E$15,4,FALSE),"")</f>
        <v/>
      </c>
      <c r="V532" s="17"/>
      <c r="W532" s="17"/>
      <c r="X532" s="17" t="str">
        <f>IF(Y532="","",VLOOKUP(Y532,stamgegevens!$C$23:$H$52,6,FALSE))</f>
        <v/>
      </c>
      <c r="Y532" s="104" t="str">
        <f>IF('Taarten koppelen'!$T39&lt;&gt;"",'Taarten koppelen'!$T$4,"")</f>
        <v/>
      </c>
      <c r="Z532" s="17" t="str">
        <f>IF('Taarten koppelen'!T39&lt;&gt;"",'Taarten koppelen'!T39,"")</f>
        <v/>
      </c>
      <c r="AE532" s="1" t="str">
        <f t="shared" si="17"/>
        <v/>
      </c>
    </row>
    <row r="533" spans="4:31" x14ac:dyDescent="0.2">
      <c r="D533" s="100" t="str">
        <f>IF($AE533&lt;&gt;"",VLOOKUP($AE533,Afleveradressen!$A$8:$P$57,15,FALSE),"")</f>
        <v/>
      </c>
      <c r="E533" s="17"/>
      <c r="F533" s="17" t="str">
        <f>IF(AE533&lt;&gt;"",Bestelformulier!$F$44,"")</f>
        <v/>
      </c>
      <c r="G533" s="104"/>
      <c r="H533" s="100" t="str">
        <f>IF($AE533&lt;&gt;"",VLOOKUP($AE533,Afleveradressen!$A$8:$P$57,4,FALSE),"")</f>
        <v/>
      </c>
      <c r="I533" s="101" t="str">
        <f>IF($AE533&lt;&gt;"",VLOOKUP($AE533,Afleveradressen!$A$8:$P$57,5,FALSE),"")</f>
        <v/>
      </c>
      <c r="J533" s="101" t="str">
        <f>IF($AE533&lt;&gt;"",VLOOKUP($AE533,Afleveradressen!$A$8:$P$57,6,FALSE),"")</f>
        <v/>
      </c>
      <c r="K533" s="102" t="str">
        <f>IF($AE533&lt;&gt;"",VLOOKUP($AE533,Afleveradressen!$A$8:$P$57,7,FALSE),"")</f>
        <v/>
      </c>
      <c r="L533" s="72" t="str">
        <f>IF(AND('Taarten koppelen'!E40&lt;&gt;"",$Y533&lt;&gt;""),'Taarten koppelen'!E40,"")</f>
        <v/>
      </c>
      <c r="M533" s="72" t="str">
        <f>IF(AND('Taarten koppelen'!F40&lt;&gt;"",$Y533&lt;&gt;""),'Taarten koppelen'!F40,"")</f>
        <v/>
      </c>
      <c r="N533" s="72" t="str">
        <f>IF($AE533&lt;&gt;"",VLOOKUP($AE533,Afleveradressen!$A$8:$P$57,11,FALSE),"")</f>
        <v/>
      </c>
      <c r="O533" s="101" t="str">
        <f>IF($AE533&lt;&gt;"",VLOOKUP($AE533,Afleveradressen!$A$8:$P$57,12,FALSE),"")</f>
        <v/>
      </c>
      <c r="P533" s="72" t="str">
        <f>IF(AND('Taarten koppelen'!G40&lt;&gt;"",$Y533&lt;&gt;""),'Taarten koppelen'!G40,"")</f>
        <v/>
      </c>
      <c r="Q533" s="17" t="str">
        <f t="shared" si="16"/>
        <v/>
      </c>
      <c r="R533" s="102" t="str">
        <f>IF($AE533&lt;&gt;"",VLOOKUP($AE533,Afleveradressen!$A$8:$P$57,8,FALSE),"")</f>
        <v/>
      </c>
      <c r="S533" s="105" t="str">
        <f>IF($AE533&lt;&gt;"",VLOOKUP($AE533,Afleveradressen!$A$8:$P$57,14,FALSE),"")</f>
        <v/>
      </c>
      <c r="T533" s="103" t="str">
        <f>IF(S533&lt;&gt;"",VLOOKUP($S533,stamgegevens!$B$5:$E$15,3,FALSE),"")</f>
        <v/>
      </c>
      <c r="U533" s="103" t="str">
        <f>IF(T533&lt;&gt;"",VLOOKUP($S533,stamgegevens!$B$5:$E$15,4,FALSE),"")</f>
        <v/>
      </c>
      <c r="V533" s="17"/>
      <c r="W533" s="17"/>
      <c r="X533" s="17" t="str">
        <f>IF(Y533="","",VLOOKUP(Y533,stamgegevens!$C$23:$H$52,6,FALSE))</f>
        <v/>
      </c>
      <c r="Y533" s="104" t="str">
        <f>IF('Taarten koppelen'!$T40&lt;&gt;"",'Taarten koppelen'!$T$4,"")</f>
        <v/>
      </c>
      <c r="Z533" s="17" t="str">
        <f>IF('Taarten koppelen'!T40&lt;&gt;"",'Taarten koppelen'!T40,"")</f>
        <v/>
      </c>
      <c r="AE533" s="1" t="str">
        <f t="shared" si="17"/>
        <v/>
      </c>
    </row>
    <row r="534" spans="4:31" x14ac:dyDescent="0.2">
      <c r="D534" s="100" t="str">
        <f>IF($AE534&lt;&gt;"",VLOOKUP($AE534,Afleveradressen!$A$8:$P$57,15,FALSE),"")</f>
        <v/>
      </c>
      <c r="E534" s="17"/>
      <c r="F534" s="17" t="str">
        <f>IF(AE534&lt;&gt;"",Bestelformulier!$F$44,"")</f>
        <v/>
      </c>
      <c r="G534" s="104"/>
      <c r="H534" s="100" t="str">
        <f>IF($AE534&lt;&gt;"",VLOOKUP($AE534,Afleveradressen!$A$8:$P$57,4,FALSE),"")</f>
        <v/>
      </c>
      <c r="I534" s="101" t="str">
        <f>IF($AE534&lt;&gt;"",VLOOKUP($AE534,Afleveradressen!$A$8:$P$57,5,FALSE),"")</f>
        <v/>
      </c>
      <c r="J534" s="101" t="str">
        <f>IF($AE534&lt;&gt;"",VLOOKUP($AE534,Afleveradressen!$A$8:$P$57,6,FALSE),"")</f>
        <v/>
      </c>
      <c r="K534" s="102" t="str">
        <f>IF($AE534&lt;&gt;"",VLOOKUP($AE534,Afleveradressen!$A$8:$P$57,7,FALSE),"")</f>
        <v/>
      </c>
      <c r="L534" s="72" t="str">
        <f>IF(AND('Taarten koppelen'!E41&lt;&gt;"",$Y534&lt;&gt;""),'Taarten koppelen'!E41,"")</f>
        <v/>
      </c>
      <c r="M534" s="72" t="str">
        <f>IF(AND('Taarten koppelen'!F41&lt;&gt;"",$Y534&lt;&gt;""),'Taarten koppelen'!F41,"")</f>
        <v/>
      </c>
      <c r="N534" s="72" t="str">
        <f>IF($AE534&lt;&gt;"",VLOOKUP($AE534,Afleveradressen!$A$8:$P$57,11,FALSE),"")</f>
        <v/>
      </c>
      <c r="O534" s="101" t="str">
        <f>IF($AE534&lt;&gt;"",VLOOKUP($AE534,Afleveradressen!$A$8:$P$57,12,FALSE),"")</f>
        <v/>
      </c>
      <c r="P534" s="72" t="str">
        <f>IF(AND('Taarten koppelen'!G41&lt;&gt;"",$Y534&lt;&gt;""),'Taarten koppelen'!G41,"")</f>
        <v/>
      </c>
      <c r="Q534" s="17" t="str">
        <f t="shared" si="16"/>
        <v/>
      </c>
      <c r="R534" s="102" t="str">
        <f>IF($AE534&lt;&gt;"",VLOOKUP($AE534,Afleveradressen!$A$8:$P$57,8,FALSE),"")</f>
        <v/>
      </c>
      <c r="S534" s="105" t="str">
        <f>IF($AE534&lt;&gt;"",VLOOKUP($AE534,Afleveradressen!$A$8:$P$57,14,FALSE),"")</f>
        <v/>
      </c>
      <c r="T534" s="103" t="str">
        <f>IF(S534&lt;&gt;"",VLOOKUP($S534,stamgegevens!$B$5:$E$15,3,FALSE),"")</f>
        <v/>
      </c>
      <c r="U534" s="103" t="str">
        <f>IF(T534&lt;&gt;"",VLOOKUP($S534,stamgegevens!$B$5:$E$15,4,FALSE),"")</f>
        <v/>
      </c>
      <c r="V534" s="17"/>
      <c r="W534" s="17"/>
      <c r="X534" s="17" t="str">
        <f>IF(Y534="","",VLOOKUP(Y534,stamgegevens!$C$23:$H$52,6,FALSE))</f>
        <v/>
      </c>
      <c r="Y534" s="104" t="str">
        <f>IF('Taarten koppelen'!$T41&lt;&gt;"",'Taarten koppelen'!$T$4,"")</f>
        <v/>
      </c>
      <c r="Z534" s="17" t="str">
        <f>IF('Taarten koppelen'!T41&lt;&gt;"",'Taarten koppelen'!T41,"")</f>
        <v/>
      </c>
      <c r="AE534" s="1" t="str">
        <f t="shared" si="17"/>
        <v/>
      </c>
    </row>
    <row r="535" spans="4:31" x14ac:dyDescent="0.2">
      <c r="D535" s="100" t="str">
        <f>IF($AE535&lt;&gt;"",VLOOKUP($AE535,Afleveradressen!$A$8:$P$57,15,FALSE),"")</f>
        <v/>
      </c>
      <c r="E535" s="17"/>
      <c r="F535" s="17" t="str">
        <f>IF(AE535&lt;&gt;"",Bestelformulier!$F$44,"")</f>
        <v/>
      </c>
      <c r="G535" s="104"/>
      <c r="H535" s="100" t="str">
        <f>IF($AE535&lt;&gt;"",VLOOKUP($AE535,Afleveradressen!$A$8:$P$57,4,FALSE),"")</f>
        <v/>
      </c>
      <c r="I535" s="101" t="str">
        <f>IF($AE535&lt;&gt;"",VLOOKUP($AE535,Afleveradressen!$A$8:$P$57,5,FALSE),"")</f>
        <v/>
      </c>
      <c r="J535" s="101" t="str">
        <f>IF($AE535&lt;&gt;"",VLOOKUP($AE535,Afleveradressen!$A$8:$P$57,6,FALSE),"")</f>
        <v/>
      </c>
      <c r="K535" s="102" t="str">
        <f>IF($AE535&lt;&gt;"",VLOOKUP($AE535,Afleveradressen!$A$8:$P$57,7,FALSE),"")</f>
        <v/>
      </c>
      <c r="L535" s="72" t="str">
        <f>IF(AND('Taarten koppelen'!E42&lt;&gt;"",$Y535&lt;&gt;""),'Taarten koppelen'!E42,"")</f>
        <v/>
      </c>
      <c r="M535" s="72" t="str">
        <f>IF(AND('Taarten koppelen'!F42&lt;&gt;"",$Y535&lt;&gt;""),'Taarten koppelen'!F42,"")</f>
        <v/>
      </c>
      <c r="N535" s="72" t="str">
        <f>IF($AE535&lt;&gt;"",VLOOKUP($AE535,Afleveradressen!$A$8:$P$57,11,FALSE),"")</f>
        <v/>
      </c>
      <c r="O535" s="101" t="str">
        <f>IF($AE535&lt;&gt;"",VLOOKUP($AE535,Afleveradressen!$A$8:$P$57,12,FALSE),"")</f>
        <v/>
      </c>
      <c r="P535" s="72" t="str">
        <f>IF(AND('Taarten koppelen'!G42&lt;&gt;"",$Y535&lt;&gt;""),'Taarten koppelen'!G42,"")</f>
        <v/>
      </c>
      <c r="Q535" s="17" t="str">
        <f t="shared" si="16"/>
        <v/>
      </c>
      <c r="R535" s="102" t="str">
        <f>IF($AE535&lt;&gt;"",VLOOKUP($AE535,Afleveradressen!$A$8:$P$57,8,FALSE),"")</f>
        <v/>
      </c>
      <c r="S535" s="105" t="str">
        <f>IF($AE535&lt;&gt;"",VLOOKUP($AE535,Afleveradressen!$A$8:$P$57,14,FALSE),"")</f>
        <v/>
      </c>
      <c r="T535" s="103" t="str">
        <f>IF(S535&lt;&gt;"",VLOOKUP($S535,stamgegevens!$B$5:$E$15,3,FALSE),"")</f>
        <v/>
      </c>
      <c r="U535" s="103" t="str">
        <f>IF(T535&lt;&gt;"",VLOOKUP($S535,stamgegevens!$B$5:$E$15,4,FALSE),"")</f>
        <v/>
      </c>
      <c r="V535" s="17"/>
      <c r="W535" s="17"/>
      <c r="X535" s="17" t="str">
        <f>IF(Y535="","",VLOOKUP(Y535,stamgegevens!$C$23:$H$52,6,FALSE))</f>
        <v/>
      </c>
      <c r="Y535" s="104" t="str">
        <f>IF('Taarten koppelen'!$T42&lt;&gt;"",'Taarten koppelen'!$T$4,"")</f>
        <v/>
      </c>
      <c r="Z535" s="17" t="str">
        <f>IF('Taarten koppelen'!T42&lt;&gt;"",'Taarten koppelen'!T42,"")</f>
        <v/>
      </c>
      <c r="AE535" s="1" t="str">
        <f t="shared" si="17"/>
        <v/>
      </c>
    </row>
    <row r="536" spans="4:31" x14ac:dyDescent="0.2">
      <c r="D536" s="100" t="str">
        <f>IF($AE536&lt;&gt;"",VLOOKUP($AE536,Afleveradressen!$A$8:$P$57,15,FALSE),"")</f>
        <v/>
      </c>
      <c r="E536" s="17"/>
      <c r="F536" s="17" t="str">
        <f>IF(AE536&lt;&gt;"",Bestelformulier!$F$44,"")</f>
        <v/>
      </c>
      <c r="G536" s="104"/>
      <c r="H536" s="100" t="str">
        <f>IF($AE536&lt;&gt;"",VLOOKUP($AE536,Afleveradressen!$A$8:$P$57,4,FALSE),"")</f>
        <v/>
      </c>
      <c r="I536" s="101" t="str">
        <f>IF($AE536&lt;&gt;"",VLOOKUP($AE536,Afleveradressen!$A$8:$P$57,5,FALSE),"")</f>
        <v/>
      </c>
      <c r="J536" s="101" t="str">
        <f>IF($AE536&lt;&gt;"",VLOOKUP($AE536,Afleveradressen!$A$8:$P$57,6,FALSE),"")</f>
        <v/>
      </c>
      <c r="K536" s="102" t="str">
        <f>IF($AE536&lt;&gt;"",VLOOKUP($AE536,Afleveradressen!$A$8:$P$57,7,FALSE),"")</f>
        <v/>
      </c>
      <c r="L536" s="72" t="str">
        <f>IF(AND('Taarten koppelen'!E43&lt;&gt;"",$Y536&lt;&gt;""),'Taarten koppelen'!E43,"")</f>
        <v/>
      </c>
      <c r="M536" s="72" t="str">
        <f>IF(AND('Taarten koppelen'!F43&lt;&gt;"",$Y536&lt;&gt;""),'Taarten koppelen'!F43,"")</f>
        <v/>
      </c>
      <c r="N536" s="72" t="str">
        <f>IF($AE536&lt;&gt;"",VLOOKUP($AE536,Afleveradressen!$A$8:$P$57,11,FALSE),"")</f>
        <v/>
      </c>
      <c r="O536" s="101" t="str">
        <f>IF($AE536&lt;&gt;"",VLOOKUP($AE536,Afleveradressen!$A$8:$P$57,12,FALSE),"")</f>
        <v/>
      </c>
      <c r="P536" s="72" t="str">
        <f>IF(AND('Taarten koppelen'!G43&lt;&gt;"",$Y536&lt;&gt;""),'Taarten koppelen'!G43,"")</f>
        <v/>
      </c>
      <c r="Q536" s="17" t="str">
        <f t="shared" si="16"/>
        <v/>
      </c>
      <c r="R536" s="102" t="str">
        <f>IF($AE536&lt;&gt;"",VLOOKUP($AE536,Afleveradressen!$A$8:$P$57,8,FALSE),"")</f>
        <v/>
      </c>
      <c r="S536" s="105" t="str">
        <f>IF($AE536&lt;&gt;"",VLOOKUP($AE536,Afleveradressen!$A$8:$P$57,14,FALSE),"")</f>
        <v/>
      </c>
      <c r="T536" s="103" t="str">
        <f>IF(S536&lt;&gt;"",VLOOKUP($S536,stamgegevens!$B$5:$E$15,3,FALSE),"")</f>
        <v/>
      </c>
      <c r="U536" s="103" t="str">
        <f>IF(T536&lt;&gt;"",VLOOKUP($S536,stamgegevens!$B$5:$E$15,4,FALSE),"")</f>
        <v/>
      </c>
      <c r="V536" s="17"/>
      <c r="W536" s="17"/>
      <c r="X536" s="17" t="str">
        <f>IF(Y536="","",VLOOKUP(Y536,stamgegevens!$C$23:$H$52,6,FALSE))</f>
        <v/>
      </c>
      <c r="Y536" s="104" t="str">
        <f>IF('Taarten koppelen'!$T43&lt;&gt;"",'Taarten koppelen'!$T$4,"")</f>
        <v/>
      </c>
      <c r="Z536" s="17" t="str">
        <f>IF('Taarten koppelen'!T43&lt;&gt;"",'Taarten koppelen'!T43,"")</f>
        <v/>
      </c>
      <c r="AE536" s="1" t="str">
        <f t="shared" si="17"/>
        <v/>
      </c>
    </row>
    <row r="537" spans="4:31" x14ac:dyDescent="0.2">
      <c r="D537" s="100" t="str">
        <f>IF($AE537&lt;&gt;"",VLOOKUP($AE537,Afleveradressen!$A$8:$P$57,15,FALSE),"")</f>
        <v/>
      </c>
      <c r="E537" s="17"/>
      <c r="F537" s="17" t="str">
        <f>IF(AE537&lt;&gt;"",Bestelformulier!$F$44,"")</f>
        <v/>
      </c>
      <c r="G537" s="104"/>
      <c r="H537" s="100" t="str">
        <f>IF($AE537&lt;&gt;"",VLOOKUP($AE537,Afleveradressen!$A$8:$P$57,4,FALSE),"")</f>
        <v/>
      </c>
      <c r="I537" s="101" t="str">
        <f>IF($AE537&lt;&gt;"",VLOOKUP($AE537,Afleveradressen!$A$8:$P$57,5,FALSE),"")</f>
        <v/>
      </c>
      <c r="J537" s="101" t="str">
        <f>IF($AE537&lt;&gt;"",VLOOKUP($AE537,Afleveradressen!$A$8:$P$57,6,FALSE),"")</f>
        <v/>
      </c>
      <c r="K537" s="102" t="str">
        <f>IF($AE537&lt;&gt;"",VLOOKUP($AE537,Afleveradressen!$A$8:$P$57,7,FALSE),"")</f>
        <v/>
      </c>
      <c r="L537" s="72" t="str">
        <f>IF(AND('Taarten koppelen'!E44&lt;&gt;"",$Y537&lt;&gt;""),'Taarten koppelen'!E44,"")</f>
        <v/>
      </c>
      <c r="M537" s="72" t="str">
        <f>IF(AND('Taarten koppelen'!F44&lt;&gt;"",$Y537&lt;&gt;""),'Taarten koppelen'!F44,"")</f>
        <v/>
      </c>
      <c r="N537" s="72" t="str">
        <f>IF($AE537&lt;&gt;"",VLOOKUP($AE537,Afleveradressen!$A$8:$P$57,11,FALSE),"")</f>
        <v/>
      </c>
      <c r="O537" s="101" t="str">
        <f>IF($AE537&lt;&gt;"",VLOOKUP($AE537,Afleveradressen!$A$8:$P$57,12,FALSE),"")</f>
        <v/>
      </c>
      <c r="P537" s="72" t="str">
        <f>IF(AND('Taarten koppelen'!G44&lt;&gt;"",$Y537&lt;&gt;""),'Taarten koppelen'!G44,"")</f>
        <v/>
      </c>
      <c r="Q537" s="17" t="str">
        <f t="shared" si="16"/>
        <v/>
      </c>
      <c r="R537" s="102" t="str">
        <f>IF($AE537&lt;&gt;"",VLOOKUP($AE537,Afleveradressen!$A$8:$P$57,8,FALSE),"")</f>
        <v/>
      </c>
      <c r="S537" s="105" t="str">
        <f>IF($AE537&lt;&gt;"",VLOOKUP($AE537,Afleveradressen!$A$8:$P$57,14,FALSE),"")</f>
        <v/>
      </c>
      <c r="T537" s="103" t="str">
        <f>IF(S537&lt;&gt;"",VLOOKUP($S537,stamgegevens!$B$5:$E$15,3,FALSE),"")</f>
        <v/>
      </c>
      <c r="U537" s="103" t="str">
        <f>IF(T537&lt;&gt;"",VLOOKUP($S537,stamgegevens!$B$5:$E$15,4,FALSE),"")</f>
        <v/>
      </c>
      <c r="V537" s="17"/>
      <c r="W537" s="17"/>
      <c r="X537" s="17" t="str">
        <f>IF(Y537="","",VLOOKUP(Y537,stamgegevens!$C$23:$H$52,6,FALSE))</f>
        <v/>
      </c>
      <c r="Y537" s="104" t="str">
        <f>IF('Taarten koppelen'!$T44&lt;&gt;"",'Taarten koppelen'!$T$4,"")</f>
        <v/>
      </c>
      <c r="Z537" s="17" t="str">
        <f>IF('Taarten koppelen'!T44&lt;&gt;"",'Taarten koppelen'!T44,"")</f>
        <v/>
      </c>
      <c r="AE537" s="1" t="str">
        <f t="shared" si="17"/>
        <v/>
      </c>
    </row>
    <row r="538" spans="4:31" x14ac:dyDescent="0.2">
      <c r="D538" s="100" t="str">
        <f>IF($AE538&lt;&gt;"",VLOOKUP($AE538,Afleveradressen!$A$8:$P$57,15,FALSE),"")</f>
        <v/>
      </c>
      <c r="E538" s="17"/>
      <c r="F538" s="17" t="str">
        <f>IF(AE538&lt;&gt;"",Bestelformulier!$F$44,"")</f>
        <v/>
      </c>
      <c r="G538" s="104"/>
      <c r="H538" s="100" t="str">
        <f>IF($AE538&lt;&gt;"",VLOOKUP($AE538,Afleveradressen!$A$8:$P$57,4,FALSE),"")</f>
        <v/>
      </c>
      <c r="I538" s="101" t="str">
        <f>IF($AE538&lt;&gt;"",VLOOKUP($AE538,Afleveradressen!$A$8:$P$57,5,FALSE),"")</f>
        <v/>
      </c>
      <c r="J538" s="101" t="str">
        <f>IF($AE538&lt;&gt;"",VLOOKUP($AE538,Afleveradressen!$A$8:$P$57,6,FALSE),"")</f>
        <v/>
      </c>
      <c r="K538" s="102" t="str">
        <f>IF($AE538&lt;&gt;"",VLOOKUP($AE538,Afleveradressen!$A$8:$P$57,7,FALSE),"")</f>
        <v/>
      </c>
      <c r="L538" s="72" t="str">
        <f>IF(AND('Taarten koppelen'!E45&lt;&gt;"",$Y538&lt;&gt;""),'Taarten koppelen'!E45,"")</f>
        <v/>
      </c>
      <c r="M538" s="72" t="str">
        <f>IF(AND('Taarten koppelen'!F45&lt;&gt;"",$Y538&lt;&gt;""),'Taarten koppelen'!F45,"")</f>
        <v/>
      </c>
      <c r="N538" s="72" t="str">
        <f>IF($AE538&lt;&gt;"",VLOOKUP($AE538,Afleveradressen!$A$8:$P$57,11,FALSE),"")</f>
        <v/>
      </c>
      <c r="O538" s="101" t="str">
        <f>IF($AE538&lt;&gt;"",VLOOKUP($AE538,Afleveradressen!$A$8:$P$57,12,FALSE),"")</f>
        <v/>
      </c>
      <c r="P538" s="72" t="str">
        <f>IF(AND('Taarten koppelen'!G45&lt;&gt;"",$Y538&lt;&gt;""),'Taarten koppelen'!G45,"")</f>
        <v/>
      </c>
      <c r="Q538" s="17" t="str">
        <f t="shared" si="16"/>
        <v/>
      </c>
      <c r="R538" s="102" t="str">
        <f>IF($AE538&lt;&gt;"",VLOOKUP($AE538,Afleveradressen!$A$8:$P$57,8,FALSE),"")</f>
        <v/>
      </c>
      <c r="S538" s="105" t="str">
        <f>IF($AE538&lt;&gt;"",VLOOKUP($AE538,Afleveradressen!$A$8:$P$57,14,FALSE),"")</f>
        <v/>
      </c>
      <c r="T538" s="103" t="str">
        <f>IF(S538&lt;&gt;"",VLOOKUP($S538,stamgegevens!$B$5:$E$15,3,FALSE),"")</f>
        <v/>
      </c>
      <c r="U538" s="103" t="str">
        <f>IF(T538&lt;&gt;"",VLOOKUP($S538,stamgegevens!$B$5:$E$15,4,FALSE),"")</f>
        <v/>
      </c>
      <c r="V538" s="17"/>
      <c r="W538" s="17"/>
      <c r="X538" s="17" t="str">
        <f>IF(Y538="","",VLOOKUP(Y538,stamgegevens!$C$23:$H$52,6,FALSE))</f>
        <v/>
      </c>
      <c r="Y538" s="104" t="str">
        <f>IF('Taarten koppelen'!$T45&lt;&gt;"",'Taarten koppelen'!$T$4,"")</f>
        <v/>
      </c>
      <c r="Z538" s="17" t="str">
        <f>IF('Taarten koppelen'!T45&lt;&gt;"",'Taarten koppelen'!T45,"")</f>
        <v/>
      </c>
      <c r="AE538" s="1" t="str">
        <f t="shared" si="17"/>
        <v/>
      </c>
    </row>
    <row r="539" spans="4:31" x14ac:dyDescent="0.2">
      <c r="D539" s="100" t="str">
        <f>IF($AE539&lt;&gt;"",VLOOKUP($AE539,Afleveradressen!$A$8:$P$57,15,FALSE),"")</f>
        <v/>
      </c>
      <c r="E539" s="17"/>
      <c r="F539" s="17" t="str">
        <f>IF(AE539&lt;&gt;"",Bestelformulier!$F$44,"")</f>
        <v/>
      </c>
      <c r="G539" s="104"/>
      <c r="H539" s="100" t="str">
        <f>IF($AE539&lt;&gt;"",VLOOKUP($AE539,Afleveradressen!$A$8:$P$57,4,FALSE),"")</f>
        <v/>
      </c>
      <c r="I539" s="101" t="str">
        <f>IF($AE539&lt;&gt;"",VLOOKUP($AE539,Afleveradressen!$A$8:$P$57,5,FALSE),"")</f>
        <v/>
      </c>
      <c r="J539" s="101" t="str">
        <f>IF($AE539&lt;&gt;"",VLOOKUP($AE539,Afleveradressen!$A$8:$P$57,6,FALSE),"")</f>
        <v/>
      </c>
      <c r="K539" s="102" t="str">
        <f>IF($AE539&lt;&gt;"",VLOOKUP($AE539,Afleveradressen!$A$8:$P$57,7,FALSE),"")</f>
        <v/>
      </c>
      <c r="L539" s="72" t="str">
        <f>IF(AND('Taarten koppelen'!E46&lt;&gt;"",$Y539&lt;&gt;""),'Taarten koppelen'!E46,"")</f>
        <v/>
      </c>
      <c r="M539" s="72" t="str">
        <f>IF(AND('Taarten koppelen'!F46&lt;&gt;"",$Y539&lt;&gt;""),'Taarten koppelen'!F46,"")</f>
        <v/>
      </c>
      <c r="N539" s="72" t="str">
        <f>IF($AE539&lt;&gt;"",VLOOKUP($AE539,Afleveradressen!$A$8:$P$57,11,FALSE),"")</f>
        <v/>
      </c>
      <c r="O539" s="101" t="str">
        <f>IF($AE539&lt;&gt;"",VLOOKUP($AE539,Afleveradressen!$A$8:$P$57,12,FALSE),"")</f>
        <v/>
      </c>
      <c r="P539" s="72" t="str">
        <f>IF(AND('Taarten koppelen'!G46&lt;&gt;"",$Y539&lt;&gt;""),'Taarten koppelen'!G46,"")</f>
        <v/>
      </c>
      <c r="Q539" s="17" t="str">
        <f t="shared" si="16"/>
        <v/>
      </c>
      <c r="R539" s="102" t="str">
        <f>IF($AE539&lt;&gt;"",VLOOKUP($AE539,Afleveradressen!$A$8:$P$57,8,FALSE),"")</f>
        <v/>
      </c>
      <c r="S539" s="105" t="str">
        <f>IF($AE539&lt;&gt;"",VLOOKUP($AE539,Afleveradressen!$A$8:$P$57,14,FALSE),"")</f>
        <v/>
      </c>
      <c r="T539" s="103" t="str">
        <f>IF(S539&lt;&gt;"",VLOOKUP($S539,stamgegevens!$B$5:$E$15,3,FALSE),"")</f>
        <v/>
      </c>
      <c r="U539" s="103" t="str">
        <f>IF(T539&lt;&gt;"",VLOOKUP($S539,stamgegevens!$B$5:$E$15,4,FALSE),"")</f>
        <v/>
      </c>
      <c r="V539" s="17"/>
      <c r="W539" s="17"/>
      <c r="X539" s="17" t="str">
        <f>IF(Y539="","",VLOOKUP(Y539,stamgegevens!$C$23:$H$52,6,FALSE))</f>
        <v/>
      </c>
      <c r="Y539" s="104" t="str">
        <f>IF('Taarten koppelen'!$T46&lt;&gt;"",'Taarten koppelen'!$T$4,"")</f>
        <v/>
      </c>
      <c r="Z539" s="17" t="str">
        <f>IF('Taarten koppelen'!T46&lt;&gt;"",'Taarten koppelen'!T46,"")</f>
        <v/>
      </c>
      <c r="AE539" s="1" t="str">
        <f t="shared" si="17"/>
        <v/>
      </c>
    </row>
    <row r="540" spans="4:31" x14ac:dyDescent="0.2">
      <c r="D540" s="100" t="str">
        <f>IF($AE540&lt;&gt;"",VLOOKUP($AE540,Afleveradressen!$A$8:$P$57,15,FALSE),"")</f>
        <v/>
      </c>
      <c r="E540" s="17"/>
      <c r="F540" s="17" t="str">
        <f>IF(AE540&lt;&gt;"",Bestelformulier!$F$44,"")</f>
        <v/>
      </c>
      <c r="G540" s="104"/>
      <c r="H540" s="100" t="str">
        <f>IF($AE540&lt;&gt;"",VLOOKUP($AE540,Afleveradressen!$A$8:$P$57,4,FALSE),"")</f>
        <v/>
      </c>
      <c r="I540" s="101" t="str">
        <f>IF($AE540&lt;&gt;"",VLOOKUP($AE540,Afleveradressen!$A$8:$P$57,5,FALSE),"")</f>
        <v/>
      </c>
      <c r="J540" s="101" t="str">
        <f>IF($AE540&lt;&gt;"",VLOOKUP($AE540,Afleveradressen!$A$8:$P$57,6,FALSE),"")</f>
        <v/>
      </c>
      <c r="K540" s="102" t="str">
        <f>IF($AE540&lt;&gt;"",VLOOKUP($AE540,Afleveradressen!$A$8:$P$57,7,FALSE),"")</f>
        <v/>
      </c>
      <c r="L540" s="72" t="str">
        <f>IF(AND('Taarten koppelen'!E47&lt;&gt;"",$Y540&lt;&gt;""),'Taarten koppelen'!E47,"")</f>
        <v/>
      </c>
      <c r="M540" s="72" t="str">
        <f>IF(AND('Taarten koppelen'!F47&lt;&gt;"",$Y540&lt;&gt;""),'Taarten koppelen'!F47,"")</f>
        <v/>
      </c>
      <c r="N540" s="72" t="str">
        <f>IF($AE540&lt;&gt;"",VLOOKUP($AE540,Afleveradressen!$A$8:$P$57,11,FALSE),"")</f>
        <v/>
      </c>
      <c r="O540" s="101" t="str">
        <f>IF($AE540&lt;&gt;"",VLOOKUP($AE540,Afleveradressen!$A$8:$P$57,12,FALSE),"")</f>
        <v/>
      </c>
      <c r="P540" s="72" t="str">
        <f>IF(AND('Taarten koppelen'!G47&lt;&gt;"",$Y540&lt;&gt;""),'Taarten koppelen'!G47,"")</f>
        <v/>
      </c>
      <c r="Q540" s="17" t="str">
        <f t="shared" si="16"/>
        <v/>
      </c>
      <c r="R540" s="102" t="str">
        <f>IF($AE540&lt;&gt;"",VLOOKUP($AE540,Afleveradressen!$A$8:$P$57,8,FALSE),"")</f>
        <v/>
      </c>
      <c r="S540" s="105" t="str">
        <f>IF($AE540&lt;&gt;"",VLOOKUP($AE540,Afleveradressen!$A$8:$P$57,14,FALSE),"")</f>
        <v/>
      </c>
      <c r="T540" s="103" t="str">
        <f>IF(S540&lt;&gt;"",VLOOKUP($S540,stamgegevens!$B$5:$E$15,3,FALSE),"")</f>
        <v/>
      </c>
      <c r="U540" s="103" t="str">
        <f>IF(T540&lt;&gt;"",VLOOKUP($S540,stamgegevens!$B$5:$E$15,4,FALSE),"")</f>
        <v/>
      </c>
      <c r="V540" s="17"/>
      <c r="W540" s="17"/>
      <c r="X540" s="17" t="str">
        <f>IF(Y540="","",VLOOKUP(Y540,stamgegevens!$C$23:$H$52,6,FALSE))</f>
        <v/>
      </c>
      <c r="Y540" s="104" t="str">
        <f>IF('Taarten koppelen'!$T47&lt;&gt;"",'Taarten koppelen'!$T$4,"")</f>
        <v/>
      </c>
      <c r="Z540" s="17" t="str">
        <f>IF('Taarten koppelen'!T47&lt;&gt;"",'Taarten koppelen'!T47,"")</f>
        <v/>
      </c>
      <c r="AE540" s="1" t="str">
        <f t="shared" si="17"/>
        <v/>
      </c>
    </row>
    <row r="541" spans="4:31" x14ac:dyDescent="0.2">
      <c r="D541" s="100" t="str">
        <f>IF($AE541&lt;&gt;"",VLOOKUP($AE541,Afleveradressen!$A$8:$P$57,15,FALSE),"")</f>
        <v/>
      </c>
      <c r="E541" s="17"/>
      <c r="F541" s="17" t="str">
        <f>IF(AE541&lt;&gt;"",Bestelformulier!$F$44,"")</f>
        <v/>
      </c>
      <c r="G541" s="104"/>
      <c r="H541" s="100" t="str">
        <f>IF($AE541&lt;&gt;"",VLOOKUP($AE541,Afleveradressen!$A$8:$P$57,4,FALSE),"")</f>
        <v/>
      </c>
      <c r="I541" s="101" t="str">
        <f>IF($AE541&lt;&gt;"",VLOOKUP($AE541,Afleveradressen!$A$8:$P$57,5,FALSE),"")</f>
        <v/>
      </c>
      <c r="J541" s="101" t="str">
        <f>IF($AE541&lt;&gt;"",VLOOKUP($AE541,Afleveradressen!$A$8:$P$57,6,FALSE),"")</f>
        <v/>
      </c>
      <c r="K541" s="102" t="str">
        <f>IF($AE541&lt;&gt;"",VLOOKUP($AE541,Afleveradressen!$A$8:$P$57,7,FALSE),"")</f>
        <v/>
      </c>
      <c r="L541" s="72" t="str">
        <f>IF(AND('Taarten koppelen'!E48&lt;&gt;"",$Y541&lt;&gt;""),'Taarten koppelen'!E48,"")</f>
        <v/>
      </c>
      <c r="M541" s="72" t="str">
        <f>IF(AND('Taarten koppelen'!F48&lt;&gt;"",$Y541&lt;&gt;""),'Taarten koppelen'!F48,"")</f>
        <v/>
      </c>
      <c r="N541" s="72" t="str">
        <f>IF($AE541&lt;&gt;"",VLOOKUP($AE541,Afleveradressen!$A$8:$P$57,11,FALSE),"")</f>
        <v/>
      </c>
      <c r="O541" s="101" t="str">
        <f>IF($AE541&lt;&gt;"",VLOOKUP($AE541,Afleveradressen!$A$8:$P$57,12,FALSE),"")</f>
        <v/>
      </c>
      <c r="P541" s="72" t="str">
        <f>IF(AND('Taarten koppelen'!G48&lt;&gt;"",$Y541&lt;&gt;""),'Taarten koppelen'!G48,"")</f>
        <v/>
      </c>
      <c r="Q541" s="17" t="str">
        <f t="shared" si="16"/>
        <v/>
      </c>
      <c r="R541" s="102" t="str">
        <f>IF($AE541&lt;&gt;"",VLOOKUP($AE541,Afleveradressen!$A$8:$P$57,8,FALSE),"")</f>
        <v/>
      </c>
      <c r="S541" s="105" t="str">
        <f>IF($AE541&lt;&gt;"",VLOOKUP($AE541,Afleveradressen!$A$8:$P$57,14,FALSE),"")</f>
        <v/>
      </c>
      <c r="T541" s="103" t="str">
        <f>IF(S541&lt;&gt;"",VLOOKUP($S541,stamgegevens!$B$5:$E$15,3,FALSE),"")</f>
        <v/>
      </c>
      <c r="U541" s="103" t="str">
        <f>IF(T541&lt;&gt;"",VLOOKUP($S541,stamgegevens!$B$5:$E$15,4,FALSE),"")</f>
        <v/>
      </c>
      <c r="V541" s="17"/>
      <c r="W541" s="17"/>
      <c r="X541" s="17" t="str">
        <f>IF(Y541="","",VLOOKUP(Y541,stamgegevens!$C$23:$H$52,6,FALSE))</f>
        <v/>
      </c>
      <c r="Y541" s="104" t="str">
        <f>IF('Taarten koppelen'!$T48&lt;&gt;"",'Taarten koppelen'!$T$4,"")</f>
        <v/>
      </c>
      <c r="Z541" s="17" t="str">
        <f>IF('Taarten koppelen'!T48&lt;&gt;"",'Taarten koppelen'!T48,"")</f>
        <v/>
      </c>
      <c r="AE541" s="1" t="str">
        <f t="shared" si="17"/>
        <v/>
      </c>
    </row>
    <row r="542" spans="4:31" x14ac:dyDescent="0.2">
      <c r="D542" s="100" t="str">
        <f>IF($AE542&lt;&gt;"",VLOOKUP($AE542,Afleveradressen!$A$8:$P$57,15,FALSE),"")</f>
        <v/>
      </c>
      <c r="E542" s="17"/>
      <c r="F542" s="17" t="str">
        <f>IF(AE542&lt;&gt;"",Bestelformulier!$F$44,"")</f>
        <v/>
      </c>
      <c r="G542" s="104"/>
      <c r="H542" s="100" t="str">
        <f>IF($AE542&lt;&gt;"",VLOOKUP($AE542,Afleveradressen!$A$8:$P$57,4,FALSE),"")</f>
        <v/>
      </c>
      <c r="I542" s="101" t="str">
        <f>IF($AE542&lt;&gt;"",VLOOKUP($AE542,Afleveradressen!$A$8:$P$57,5,FALSE),"")</f>
        <v/>
      </c>
      <c r="J542" s="101" t="str">
        <f>IF($AE542&lt;&gt;"",VLOOKUP($AE542,Afleveradressen!$A$8:$P$57,6,FALSE),"")</f>
        <v/>
      </c>
      <c r="K542" s="102" t="str">
        <f>IF($AE542&lt;&gt;"",VLOOKUP($AE542,Afleveradressen!$A$8:$P$57,7,FALSE),"")</f>
        <v/>
      </c>
      <c r="L542" s="72" t="str">
        <f>IF(AND('Taarten koppelen'!E49&lt;&gt;"",$Y542&lt;&gt;""),'Taarten koppelen'!E49,"")</f>
        <v/>
      </c>
      <c r="M542" s="72" t="str">
        <f>IF(AND('Taarten koppelen'!F49&lt;&gt;"",$Y542&lt;&gt;""),'Taarten koppelen'!F49,"")</f>
        <v/>
      </c>
      <c r="N542" s="72" t="str">
        <f>IF($AE542&lt;&gt;"",VLOOKUP($AE542,Afleveradressen!$A$8:$P$57,11,FALSE),"")</f>
        <v/>
      </c>
      <c r="O542" s="101" t="str">
        <f>IF($AE542&lt;&gt;"",VLOOKUP($AE542,Afleveradressen!$A$8:$P$57,12,FALSE),"")</f>
        <v/>
      </c>
      <c r="P542" s="72" t="str">
        <f>IF(AND('Taarten koppelen'!G49&lt;&gt;"",$Y542&lt;&gt;""),'Taarten koppelen'!G49,"")</f>
        <v/>
      </c>
      <c r="Q542" s="17" t="str">
        <f t="shared" si="16"/>
        <v/>
      </c>
      <c r="R542" s="102" t="str">
        <f>IF($AE542&lt;&gt;"",VLOOKUP($AE542,Afleveradressen!$A$8:$P$57,8,FALSE),"")</f>
        <v/>
      </c>
      <c r="S542" s="105" t="str">
        <f>IF($AE542&lt;&gt;"",VLOOKUP($AE542,Afleveradressen!$A$8:$P$57,14,FALSE),"")</f>
        <v/>
      </c>
      <c r="T542" s="103" t="str">
        <f>IF(S542&lt;&gt;"",VLOOKUP($S542,stamgegevens!$B$5:$E$15,3,FALSE),"")</f>
        <v/>
      </c>
      <c r="U542" s="103" t="str">
        <f>IF(T542&lt;&gt;"",VLOOKUP($S542,stamgegevens!$B$5:$E$15,4,FALSE),"")</f>
        <v/>
      </c>
      <c r="V542" s="17"/>
      <c r="W542" s="17"/>
      <c r="X542" s="17" t="str">
        <f>IF(Y542="","",VLOOKUP(Y542,stamgegevens!$C$23:$H$52,6,FALSE))</f>
        <v/>
      </c>
      <c r="Y542" s="104" t="str">
        <f>IF('Taarten koppelen'!$T49&lt;&gt;"",'Taarten koppelen'!$T$4,"")</f>
        <v/>
      </c>
      <c r="Z542" s="17" t="str">
        <f>IF('Taarten koppelen'!T49&lt;&gt;"",'Taarten koppelen'!T49,"")</f>
        <v/>
      </c>
      <c r="AE542" s="1" t="str">
        <f t="shared" si="17"/>
        <v/>
      </c>
    </row>
    <row r="543" spans="4:31" x14ac:dyDescent="0.2">
      <c r="D543" s="100" t="str">
        <f>IF($AE543&lt;&gt;"",VLOOKUP($AE543,Afleveradressen!$A$8:$P$57,15,FALSE),"")</f>
        <v/>
      </c>
      <c r="E543" s="17"/>
      <c r="F543" s="17" t="str">
        <f>IF(AE543&lt;&gt;"",Bestelformulier!$F$44,"")</f>
        <v/>
      </c>
      <c r="G543" s="104"/>
      <c r="H543" s="100" t="str">
        <f>IF($AE543&lt;&gt;"",VLOOKUP($AE543,Afleveradressen!$A$8:$P$57,4,FALSE),"")</f>
        <v/>
      </c>
      <c r="I543" s="101" t="str">
        <f>IF($AE543&lt;&gt;"",VLOOKUP($AE543,Afleveradressen!$A$8:$P$57,5,FALSE),"")</f>
        <v/>
      </c>
      <c r="J543" s="101" t="str">
        <f>IF($AE543&lt;&gt;"",VLOOKUP($AE543,Afleveradressen!$A$8:$P$57,6,FALSE),"")</f>
        <v/>
      </c>
      <c r="K543" s="102" t="str">
        <f>IF($AE543&lt;&gt;"",VLOOKUP($AE543,Afleveradressen!$A$8:$P$57,7,FALSE),"")</f>
        <v/>
      </c>
      <c r="L543" s="72" t="str">
        <f>IF(AND('Taarten koppelen'!E50&lt;&gt;"",$Y543&lt;&gt;""),'Taarten koppelen'!E50,"")</f>
        <v/>
      </c>
      <c r="M543" s="72" t="str">
        <f>IF(AND('Taarten koppelen'!F50&lt;&gt;"",$Y543&lt;&gt;""),'Taarten koppelen'!F50,"")</f>
        <v/>
      </c>
      <c r="N543" s="72" t="str">
        <f>IF($AE543&lt;&gt;"",VLOOKUP($AE543,Afleveradressen!$A$8:$P$57,11,FALSE),"")</f>
        <v/>
      </c>
      <c r="O543" s="101" t="str">
        <f>IF($AE543&lt;&gt;"",VLOOKUP($AE543,Afleveradressen!$A$8:$P$57,12,FALSE),"")</f>
        <v/>
      </c>
      <c r="P543" s="72" t="str">
        <f>IF(AND('Taarten koppelen'!G50&lt;&gt;"",$Y543&lt;&gt;""),'Taarten koppelen'!G50,"")</f>
        <v/>
      </c>
      <c r="Q543" s="17" t="str">
        <f t="shared" si="16"/>
        <v/>
      </c>
      <c r="R543" s="102" t="str">
        <f>IF($AE543&lt;&gt;"",VLOOKUP($AE543,Afleveradressen!$A$8:$P$57,8,FALSE),"")</f>
        <v/>
      </c>
      <c r="S543" s="105" t="str">
        <f>IF($AE543&lt;&gt;"",VLOOKUP($AE543,Afleveradressen!$A$8:$P$57,14,FALSE),"")</f>
        <v/>
      </c>
      <c r="T543" s="103" t="str">
        <f>IF(S543&lt;&gt;"",VLOOKUP($S543,stamgegevens!$B$5:$E$15,3,FALSE),"")</f>
        <v/>
      </c>
      <c r="U543" s="103" t="str">
        <f>IF(T543&lt;&gt;"",VLOOKUP($S543,stamgegevens!$B$5:$E$15,4,FALSE),"")</f>
        <v/>
      </c>
      <c r="V543" s="17"/>
      <c r="W543" s="17"/>
      <c r="X543" s="17" t="str">
        <f>IF(Y543="","",VLOOKUP(Y543,stamgegevens!$C$23:$H$52,6,FALSE))</f>
        <v/>
      </c>
      <c r="Y543" s="104" t="str">
        <f>IF('Taarten koppelen'!$T50&lt;&gt;"",'Taarten koppelen'!$T$4,"")</f>
        <v/>
      </c>
      <c r="Z543" s="17" t="str">
        <f>IF('Taarten koppelen'!T50&lt;&gt;"",'Taarten koppelen'!T50,"")</f>
        <v/>
      </c>
      <c r="AE543" s="1" t="str">
        <f t="shared" si="17"/>
        <v/>
      </c>
    </row>
    <row r="544" spans="4:31" x14ac:dyDescent="0.2">
      <c r="D544" s="100" t="str">
        <f>IF($AE544&lt;&gt;"",VLOOKUP($AE544,Afleveradressen!$A$8:$P$57,15,FALSE),"")</f>
        <v/>
      </c>
      <c r="E544" s="17"/>
      <c r="F544" s="17" t="str">
        <f>IF(AE544&lt;&gt;"",Bestelformulier!$F$44,"")</f>
        <v/>
      </c>
      <c r="G544" s="104"/>
      <c r="H544" s="100" t="str">
        <f>IF($AE544&lt;&gt;"",VLOOKUP($AE544,Afleveradressen!$A$8:$P$57,4,FALSE),"")</f>
        <v/>
      </c>
      <c r="I544" s="101" t="str">
        <f>IF($AE544&lt;&gt;"",VLOOKUP($AE544,Afleveradressen!$A$8:$P$57,5,FALSE),"")</f>
        <v/>
      </c>
      <c r="J544" s="101" t="str">
        <f>IF($AE544&lt;&gt;"",VLOOKUP($AE544,Afleveradressen!$A$8:$P$57,6,FALSE),"")</f>
        <v/>
      </c>
      <c r="K544" s="102" t="str">
        <f>IF($AE544&lt;&gt;"",VLOOKUP($AE544,Afleveradressen!$A$8:$P$57,7,FALSE),"")</f>
        <v/>
      </c>
      <c r="L544" s="72" t="str">
        <f>IF(AND('Taarten koppelen'!E51&lt;&gt;"",$Y544&lt;&gt;""),'Taarten koppelen'!E51,"")</f>
        <v/>
      </c>
      <c r="M544" s="72" t="str">
        <f>IF(AND('Taarten koppelen'!F51&lt;&gt;"",$Y544&lt;&gt;""),'Taarten koppelen'!F51,"")</f>
        <v/>
      </c>
      <c r="N544" s="72" t="str">
        <f>IF($AE544&lt;&gt;"",VLOOKUP($AE544,Afleveradressen!$A$8:$P$57,11,FALSE),"")</f>
        <v/>
      </c>
      <c r="O544" s="101" t="str">
        <f>IF($AE544&lt;&gt;"",VLOOKUP($AE544,Afleveradressen!$A$8:$P$57,12,FALSE),"")</f>
        <v/>
      </c>
      <c r="P544" s="72" t="str">
        <f>IF(AND('Taarten koppelen'!G51&lt;&gt;"",$Y544&lt;&gt;""),'Taarten koppelen'!G51,"")</f>
        <v/>
      </c>
      <c r="Q544" s="17" t="str">
        <f t="shared" si="16"/>
        <v/>
      </c>
      <c r="R544" s="102" t="str">
        <f>IF($AE544&lt;&gt;"",VLOOKUP($AE544,Afleveradressen!$A$8:$P$57,8,FALSE),"")</f>
        <v/>
      </c>
      <c r="S544" s="105" t="str">
        <f>IF($AE544&lt;&gt;"",VLOOKUP($AE544,Afleveradressen!$A$8:$P$57,14,FALSE),"")</f>
        <v/>
      </c>
      <c r="T544" s="103" t="str">
        <f>IF(S544&lt;&gt;"",VLOOKUP($S544,stamgegevens!$B$5:$E$15,3,FALSE),"")</f>
        <v/>
      </c>
      <c r="U544" s="103" t="str">
        <f>IF(T544&lt;&gt;"",VLOOKUP($S544,stamgegevens!$B$5:$E$15,4,FALSE),"")</f>
        <v/>
      </c>
      <c r="V544" s="17"/>
      <c r="W544" s="17"/>
      <c r="X544" s="17" t="str">
        <f>IF(Y544="","",VLOOKUP(Y544,stamgegevens!$C$23:$H$52,6,FALSE))</f>
        <v/>
      </c>
      <c r="Y544" s="104" t="str">
        <f>IF('Taarten koppelen'!$T51&lt;&gt;"",'Taarten koppelen'!$T$4,"")</f>
        <v/>
      </c>
      <c r="Z544" s="17" t="str">
        <f>IF('Taarten koppelen'!T51&lt;&gt;"",'Taarten koppelen'!T51,"")</f>
        <v/>
      </c>
      <c r="AE544" s="1" t="str">
        <f t="shared" si="17"/>
        <v/>
      </c>
    </row>
    <row r="545" spans="4:31" x14ac:dyDescent="0.2">
      <c r="D545" s="100" t="str">
        <f>IF($AE545&lt;&gt;"",VLOOKUP($AE545,Afleveradressen!$A$8:$P$57,15,FALSE),"")</f>
        <v/>
      </c>
      <c r="E545" s="17"/>
      <c r="F545" s="17" t="str">
        <f>IF(AE545&lt;&gt;"",Bestelformulier!$F$44,"")</f>
        <v/>
      </c>
      <c r="G545" s="104"/>
      <c r="H545" s="100" t="str">
        <f>IF($AE545&lt;&gt;"",VLOOKUP($AE545,Afleveradressen!$A$8:$P$57,4,FALSE),"")</f>
        <v/>
      </c>
      <c r="I545" s="101" t="str">
        <f>IF($AE545&lt;&gt;"",VLOOKUP($AE545,Afleveradressen!$A$8:$P$57,5,FALSE),"")</f>
        <v/>
      </c>
      <c r="J545" s="101" t="str">
        <f>IF($AE545&lt;&gt;"",VLOOKUP($AE545,Afleveradressen!$A$8:$P$57,6,FALSE),"")</f>
        <v/>
      </c>
      <c r="K545" s="102" t="str">
        <f>IF($AE545&lt;&gt;"",VLOOKUP($AE545,Afleveradressen!$A$8:$P$57,7,FALSE),"")</f>
        <v/>
      </c>
      <c r="L545" s="72" t="str">
        <f>IF(AND('Taarten koppelen'!E52&lt;&gt;"",$Y545&lt;&gt;""),'Taarten koppelen'!E52,"")</f>
        <v/>
      </c>
      <c r="M545" s="72" t="str">
        <f>IF(AND('Taarten koppelen'!F52&lt;&gt;"",$Y545&lt;&gt;""),'Taarten koppelen'!F52,"")</f>
        <v/>
      </c>
      <c r="N545" s="72" t="str">
        <f>IF($AE545&lt;&gt;"",VLOOKUP($AE545,Afleveradressen!$A$8:$P$57,11,FALSE),"")</f>
        <v/>
      </c>
      <c r="O545" s="101" t="str">
        <f>IF($AE545&lt;&gt;"",VLOOKUP($AE545,Afleveradressen!$A$8:$P$57,12,FALSE),"")</f>
        <v/>
      </c>
      <c r="P545" s="72" t="str">
        <f>IF(AND('Taarten koppelen'!G52&lt;&gt;"",$Y545&lt;&gt;""),'Taarten koppelen'!G52,"")</f>
        <v/>
      </c>
      <c r="Q545" s="17" t="str">
        <f t="shared" si="16"/>
        <v/>
      </c>
      <c r="R545" s="102" t="str">
        <f>IF($AE545&lt;&gt;"",VLOOKUP($AE545,Afleveradressen!$A$8:$P$57,8,FALSE),"")</f>
        <v/>
      </c>
      <c r="S545" s="105" t="str">
        <f>IF($AE545&lt;&gt;"",VLOOKUP($AE545,Afleveradressen!$A$8:$P$57,14,FALSE),"")</f>
        <v/>
      </c>
      <c r="T545" s="103" t="str">
        <f>IF(S545&lt;&gt;"",VLOOKUP($S545,stamgegevens!$B$5:$E$15,3,FALSE),"")</f>
        <v/>
      </c>
      <c r="U545" s="103" t="str">
        <f>IF(T545&lt;&gt;"",VLOOKUP($S545,stamgegevens!$B$5:$E$15,4,FALSE),"")</f>
        <v/>
      </c>
      <c r="V545" s="17"/>
      <c r="W545" s="17"/>
      <c r="X545" s="17" t="str">
        <f>IF(Y545="","",VLOOKUP(Y545,stamgegevens!$C$23:$H$52,6,FALSE))</f>
        <v/>
      </c>
      <c r="Y545" s="104" t="str">
        <f>IF('Taarten koppelen'!$T52&lt;&gt;"",'Taarten koppelen'!$T$4,"")</f>
        <v/>
      </c>
      <c r="Z545" s="17" t="str">
        <f>IF('Taarten koppelen'!T52&lt;&gt;"",'Taarten koppelen'!T52,"")</f>
        <v/>
      </c>
      <c r="AE545" s="1" t="str">
        <f t="shared" si="17"/>
        <v/>
      </c>
    </row>
    <row r="546" spans="4:31" x14ac:dyDescent="0.2">
      <c r="D546" s="100" t="str">
        <f>IF($AE546&lt;&gt;"",VLOOKUP($AE546,Afleveradressen!$A$8:$P$57,15,FALSE),"")</f>
        <v/>
      </c>
      <c r="E546" s="17"/>
      <c r="F546" s="17" t="str">
        <f>IF(AE546&lt;&gt;"",Bestelformulier!$F$44,"")</f>
        <v/>
      </c>
      <c r="G546" s="104"/>
      <c r="H546" s="100" t="str">
        <f>IF($AE546&lt;&gt;"",VLOOKUP($AE546,Afleveradressen!$A$8:$P$57,4,FALSE),"")</f>
        <v/>
      </c>
      <c r="I546" s="101" t="str">
        <f>IF($AE546&lt;&gt;"",VLOOKUP($AE546,Afleveradressen!$A$8:$P$57,5,FALSE),"")</f>
        <v/>
      </c>
      <c r="J546" s="101" t="str">
        <f>IF($AE546&lt;&gt;"",VLOOKUP($AE546,Afleveradressen!$A$8:$P$57,6,FALSE),"")</f>
        <v/>
      </c>
      <c r="K546" s="102" t="str">
        <f>IF($AE546&lt;&gt;"",VLOOKUP($AE546,Afleveradressen!$A$8:$P$57,7,FALSE),"")</f>
        <v/>
      </c>
      <c r="L546" s="72" t="str">
        <f>IF(AND('Taarten koppelen'!E53&lt;&gt;"",$Y546&lt;&gt;""),'Taarten koppelen'!E53,"")</f>
        <v/>
      </c>
      <c r="M546" s="72" t="str">
        <f>IF(AND('Taarten koppelen'!F53&lt;&gt;"",$Y546&lt;&gt;""),'Taarten koppelen'!F53,"")</f>
        <v/>
      </c>
      <c r="N546" s="72" t="str">
        <f>IF($AE546&lt;&gt;"",VLOOKUP($AE546,Afleveradressen!$A$8:$P$57,11,FALSE),"")</f>
        <v/>
      </c>
      <c r="O546" s="101" t="str">
        <f>IF($AE546&lt;&gt;"",VLOOKUP($AE546,Afleveradressen!$A$8:$P$57,12,FALSE),"")</f>
        <v/>
      </c>
      <c r="P546" s="72" t="str">
        <f>IF(AND('Taarten koppelen'!G53&lt;&gt;"",$Y546&lt;&gt;""),'Taarten koppelen'!G53,"")</f>
        <v/>
      </c>
      <c r="Q546" s="17" t="str">
        <f t="shared" si="16"/>
        <v/>
      </c>
      <c r="R546" s="102" t="str">
        <f>IF($AE546&lt;&gt;"",VLOOKUP($AE546,Afleveradressen!$A$8:$P$57,8,FALSE),"")</f>
        <v/>
      </c>
      <c r="S546" s="105" t="str">
        <f>IF($AE546&lt;&gt;"",VLOOKUP($AE546,Afleveradressen!$A$8:$P$57,14,FALSE),"")</f>
        <v/>
      </c>
      <c r="T546" s="103" t="str">
        <f>IF(S546&lt;&gt;"",VLOOKUP($S546,stamgegevens!$B$5:$E$15,3,FALSE),"")</f>
        <v/>
      </c>
      <c r="U546" s="103" t="str">
        <f>IF(T546&lt;&gt;"",VLOOKUP($S546,stamgegevens!$B$5:$E$15,4,FALSE),"")</f>
        <v/>
      </c>
      <c r="V546" s="17"/>
      <c r="W546" s="17"/>
      <c r="X546" s="17" t="str">
        <f>IF(Y546="","",VLOOKUP(Y546,stamgegevens!$C$23:$H$52,6,FALSE))</f>
        <v/>
      </c>
      <c r="Y546" s="104" t="str">
        <f>IF('Taarten koppelen'!$T53&lt;&gt;"",'Taarten koppelen'!$T$4,"")</f>
        <v/>
      </c>
      <c r="Z546" s="17" t="str">
        <f>IF('Taarten koppelen'!T53&lt;&gt;"",'Taarten koppelen'!T53,"")</f>
        <v/>
      </c>
      <c r="AE546" s="1" t="str">
        <f t="shared" si="17"/>
        <v/>
      </c>
    </row>
    <row r="547" spans="4:31" x14ac:dyDescent="0.2">
      <c r="D547" s="100" t="str">
        <f>IF($AE547&lt;&gt;"",VLOOKUP($AE547,Afleveradressen!$A$8:$P$57,15,FALSE),"")</f>
        <v/>
      </c>
      <c r="E547" s="17"/>
      <c r="F547" s="17" t="str">
        <f>IF(AE547&lt;&gt;"",Bestelformulier!$F$44,"")</f>
        <v/>
      </c>
      <c r="G547" s="104"/>
      <c r="H547" s="100" t="str">
        <f>IF($AE547&lt;&gt;"",VLOOKUP($AE547,Afleveradressen!$A$8:$P$57,4,FALSE),"")</f>
        <v/>
      </c>
      <c r="I547" s="101" t="str">
        <f>IF($AE547&lt;&gt;"",VLOOKUP($AE547,Afleveradressen!$A$8:$P$57,5,FALSE),"")</f>
        <v/>
      </c>
      <c r="J547" s="101" t="str">
        <f>IF($AE547&lt;&gt;"",VLOOKUP($AE547,Afleveradressen!$A$8:$P$57,6,FALSE),"")</f>
        <v/>
      </c>
      <c r="K547" s="102" t="str">
        <f>IF($AE547&lt;&gt;"",VLOOKUP($AE547,Afleveradressen!$A$8:$P$57,7,FALSE),"")</f>
        <v/>
      </c>
      <c r="L547" s="72" t="str">
        <f>IF(AND('Taarten koppelen'!E54&lt;&gt;"",$Y547&lt;&gt;""),'Taarten koppelen'!E54,"")</f>
        <v/>
      </c>
      <c r="M547" s="72" t="str">
        <f>IF(AND('Taarten koppelen'!F54&lt;&gt;"",$Y547&lt;&gt;""),'Taarten koppelen'!F54,"")</f>
        <v/>
      </c>
      <c r="N547" s="72" t="str">
        <f>IF($AE547&lt;&gt;"",VLOOKUP($AE547,Afleveradressen!$A$8:$P$57,11,FALSE),"")</f>
        <v/>
      </c>
      <c r="O547" s="101" t="str">
        <f>IF($AE547&lt;&gt;"",VLOOKUP($AE547,Afleveradressen!$A$8:$P$57,12,FALSE),"")</f>
        <v/>
      </c>
      <c r="P547" s="72" t="str">
        <f>IF(AND('Taarten koppelen'!G54&lt;&gt;"",$Y547&lt;&gt;""),'Taarten koppelen'!G54,"")</f>
        <v/>
      </c>
      <c r="Q547" s="17" t="str">
        <f t="shared" si="16"/>
        <v/>
      </c>
      <c r="R547" s="102" t="str">
        <f>IF($AE547&lt;&gt;"",VLOOKUP($AE547,Afleveradressen!$A$8:$P$57,8,FALSE),"")</f>
        <v/>
      </c>
      <c r="S547" s="105" t="str">
        <f>IF($AE547&lt;&gt;"",VLOOKUP($AE547,Afleveradressen!$A$8:$P$57,14,FALSE),"")</f>
        <v/>
      </c>
      <c r="T547" s="103" t="str">
        <f>IF(S547&lt;&gt;"",VLOOKUP($S547,stamgegevens!$B$5:$E$15,3,FALSE),"")</f>
        <v/>
      </c>
      <c r="U547" s="103" t="str">
        <f>IF(T547&lt;&gt;"",VLOOKUP($S547,stamgegevens!$B$5:$E$15,4,FALSE),"")</f>
        <v/>
      </c>
      <c r="V547" s="17"/>
      <c r="W547" s="17"/>
      <c r="X547" s="17" t="str">
        <f>IF(Y547="","",VLOOKUP(Y547,stamgegevens!$C$23:$H$52,6,FALSE))</f>
        <v/>
      </c>
      <c r="Y547" s="104" t="str">
        <f>IF('Taarten koppelen'!$T54&lt;&gt;"",'Taarten koppelen'!$T$4,"")</f>
        <v/>
      </c>
      <c r="Z547" s="17" t="str">
        <f>IF('Taarten koppelen'!T54&lt;&gt;"",'Taarten koppelen'!T54,"")</f>
        <v/>
      </c>
      <c r="AE547" s="1" t="str">
        <f t="shared" si="17"/>
        <v/>
      </c>
    </row>
    <row r="548" spans="4:31" x14ac:dyDescent="0.2">
      <c r="D548" s="100" t="str">
        <f>IF($AE548&lt;&gt;"",VLOOKUP($AE548,Afleveradressen!$A$8:$P$57,15,FALSE),"")</f>
        <v/>
      </c>
      <c r="E548" s="17"/>
      <c r="F548" s="17" t="str">
        <f>IF(AE548&lt;&gt;"",Bestelformulier!$F$44,"")</f>
        <v/>
      </c>
      <c r="G548" s="104"/>
      <c r="H548" s="100" t="str">
        <f>IF($AE548&lt;&gt;"",VLOOKUP($AE548,Afleveradressen!$A$8:$P$57,4,FALSE),"")</f>
        <v/>
      </c>
      <c r="I548" s="101" t="str">
        <f>IF($AE548&lt;&gt;"",VLOOKUP($AE548,Afleveradressen!$A$8:$P$57,5,FALSE),"")</f>
        <v/>
      </c>
      <c r="J548" s="101" t="str">
        <f>IF($AE548&lt;&gt;"",VLOOKUP($AE548,Afleveradressen!$A$8:$P$57,6,FALSE),"")</f>
        <v/>
      </c>
      <c r="K548" s="102" t="str">
        <f>IF($AE548&lt;&gt;"",VLOOKUP($AE548,Afleveradressen!$A$8:$P$57,7,FALSE),"")</f>
        <v/>
      </c>
      <c r="L548" s="72" t="str">
        <f>IF(AND('Taarten koppelen'!E55&lt;&gt;"",$Y548&lt;&gt;""),'Taarten koppelen'!E55,"")</f>
        <v/>
      </c>
      <c r="M548" s="72" t="str">
        <f>IF(AND('Taarten koppelen'!F55&lt;&gt;"",$Y548&lt;&gt;""),'Taarten koppelen'!F55,"")</f>
        <v/>
      </c>
      <c r="N548" s="72" t="str">
        <f>IF($AE548&lt;&gt;"",VLOOKUP($AE548,Afleveradressen!$A$8:$P$57,11,FALSE),"")</f>
        <v/>
      </c>
      <c r="O548" s="101" t="str">
        <f>IF($AE548&lt;&gt;"",VLOOKUP($AE548,Afleveradressen!$A$8:$P$57,12,FALSE),"")</f>
        <v/>
      </c>
      <c r="P548" s="72" t="str">
        <f>IF(AND('Taarten koppelen'!G55&lt;&gt;"",$Y548&lt;&gt;""),'Taarten koppelen'!G55,"")</f>
        <v/>
      </c>
      <c r="Q548" s="17" t="str">
        <f t="shared" si="16"/>
        <v/>
      </c>
      <c r="R548" s="102" t="str">
        <f>IF($AE548&lt;&gt;"",VLOOKUP($AE548,Afleveradressen!$A$8:$P$57,8,FALSE),"")</f>
        <v/>
      </c>
      <c r="S548" s="105" t="str">
        <f>IF($AE548&lt;&gt;"",VLOOKUP($AE548,Afleveradressen!$A$8:$P$57,14,FALSE),"")</f>
        <v/>
      </c>
      <c r="T548" s="103" t="str">
        <f>IF(S548&lt;&gt;"",VLOOKUP($S548,stamgegevens!$B$5:$E$15,3,FALSE),"")</f>
        <v/>
      </c>
      <c r="U548" s="103" t="str">
        <f>IF(T548&lt;&gt;"",VLOOKUP($S548,stamgegevens!$B$5:$E$15,4,FALSE),"")</f>
        <v/>
      </c>
      <c r="V548" s="17"/>
      <c r="W548" s="17"/>
      <c r="X548" s="17" t="str">
        <f>IF(Y548="","",VLOOKUP(Y548,stamgegevens!$C$23:$H$52,6,FALSE))</f>
        <v/>
      </c>
      <c r="Y548" s="104" t="str">
        <f>IF('Taarten koppelen'!$T55&lt;&gt;"",'Taarten koppelen'!$T$4,"")</f>
        <v/>
      </c>
      <c r="Z548" s="17" t="str">
        <f>IF('Taarten koppelen'!T55&lt;&gt;"",'Taarten koppelen'!T55,"")</f>
        <v/>
      </c>
      <c r="AE548" s="1" t="str">
        <f t="shared" si="17"/>
        <v/>
      </c>
    </row>
    <row r="549" spans="4:31" x14ac:dyDescent="0.2">
      <c r="D549" s="100" t="str">
        <f>IF($AE549&lt;&gt;"",VLOOKUP($AE549,Afleveradressen!$A$8:$P$57,15,FALSE),"")</f>
        <v/>
      </c>
      <c r="E549" s="17"/>
      <c r="F549" s="17" t="str">
        <f>IF(AE549&lt;&gt;"",Bestelformulier!$F$44,"")</f>
        <v/>
      </c>
      <c r="G549" s="104"/>
      <c r="H549" s="100" t="str">
        <f>IF($AE549&lt;&gt;"",VLOOKUP($AE549,Afleveradressen!$A$8:$P$57,4,FALSE),"")</f>
        <v/>
      </c>
      <c r="I549" s="101" t="str">
        <f>IF($AE549&lt;&gt;"",VLOOKUP($AE549,Afleveradressen!$A$8:$P$57,5,FALSE),"")</f>
        <v/>
      </c>
      <c r="J549" s="101" t="str">
        <f>IF($AE549&lt;&gt;"",VLOOKUP($AE549,Afleveradressen!$A$8:$P$57,6,FALSE),"")</f>
        <v/>
      </c>
      <c r="K549" s="102" t="str">
        <f>IF($AE549&lt;&gt;"",VLOOKUP($AE549,Afleveradressen!$A$8:$P$57,7,FALSE),"")</f>
        <v/>
      </c>
      <c r="L549" s="72" t="str">
        <f>IF(AND('Taarten koppelen'!E56&lt;&gt;"",$Y549&lt;&gt;""),'Taarten koppelen'!E56,"")</f>
        <v/>
      </c>
      <c r="M549" s="72" t="str">
        <f>IF(AND('Taarten koppelen'!F56&lt;&gt;"",$Y549&lt;&gt;""),'Taarten koppelen'!F56,"")</f>
        <v/>
      </c>
      <c r="N549" s="72" t="str">
        <f>IF($AE549&lt;&gt;"",VLOOKUP($AE549,Afleveradressen!$A$8:$P$57,11,FALSE),"")</f>
        <v/>
      </c>
      <c r="O549" s="101" t="str">
        <f>IF($AE549&lt;&gt;"",VLOOKUP($AE549,Afleveradressen!$A$8:$P$57,12,FALSE),"")</f>
        <v/>
      </c>
      <c r="P549" s="72" t="str">
        <f>IF(AND('Taarten koppelen'!G56&lt;&gt;"",$Y549&lt;&gt;""),'Taarten koppelen'!G56,"")</f>
        <v/>
      </c>
      <c r="Q549" s="17" t="str">
        <f t="shared" si="16"/>
        <v/>
      </c>
      <c r="R549" s="102" t="str">
        <f>IF($AE549&lt;&gt;"",VLOOKUP($AE549,Afleveradressen!$A$8:$P$57,8,FALSE),"")</f>
        <v/>
      </c>
      <c r="S549" s="105" t="str">
        <f>IF($AE549&lt;&gt;"",VLOOKUP($AE549,Afleveradressen!$A$8:$P$57,14,FALSE),"")</f>
        <v/>
      </c>
      <c r="T549" s="103" t="str">
        <f>IF(S549&lt;&gt;"",VLOOKUP($S549,stamgegevens!$B$5:$E$15,3,FALSE),"")</f>
        <v/>
      </c>
      <c r="U549" s="103" t="str">
        <f>IF(T549&lt;&gt;"",VLOOKUP($S549,stamgegevens!$B$5:$E$15,4,FALSE),"")</f>
        <v/>
      </c>
      <c r="V549" s="17"/>
      <c r="W549" s="17"/>
      <c r="X549" s="17" t="str">
        <f>IF(Y549="","",VLOOKUP(Y549,stamgegevens!$C$23:$H$52,6,FALSE))</f>
        <v/>
      </c>
      <c r="Y549" s="104" t="str">
        <f>IF('Taarten koppelen'!$T56&lt;&gt;"",'Taarten koppelen'!$T$4,"")</f>
        <v/>
      </c>
      <c r="Z549" s="17" t="str">
        <f>IF('Taarten koppelen'!T56&lt;&gt;"",'Taarten koppelen'!T56,"")</f>
        <v/>
      </c>
      <c r="AE549" s="1" t="str">
        <f t="shared" si="17"/>
        <v/>
      </c>
    </row>
    <row r="550" spans="4:31" x14ac:dyDescent="0.2">
      <c r="D550" s="100" t="str">
        <f>IF($AE550&lt;&gt;"",VLOOKUP($AE550,Afleveradressen!$A$8:$P$57,15,FALSE),"")</f>
        <v/>
      </c>
      <c r="E550" s="17"/>
      <c r="F550" s="17" t="str">
        <f>IF(AE550&lt;&gt;"",Bestelformulier!$F$44,"")</f>
        <v/>
      </c>
      <c r="G550" s="104"/>
      <c r="H550" s="100" t="str">
        <f>IF($AE550&lt;&gt;"",VLOOKUP($AE550,Afleveradressen!$A$8:$P$57,4,FALSE),"")</f>
        <v/>
      </c>
      <c r="I550" s="101" t="str">
        <f>IF($AE550&lt;&gt;"",VLOOKUP($AE550,Afleveradressen!$A$8:$P$57,5,FALSE),"")</f>
        <v/>
      </c>
      <c r="J550" s="101" t="str">
        <f>IF($AE550&lt;&gt;"",VLOOKUP($AE550,Afleveradressen!$A$8:$P$57,6,FALSE),"")</f>
        <v/>
      </c>
      <c r="K550" s="102" t="str">
        <f>IF($AE550&lt;&gt;"",VLOOKUP($AE550,Afleveradressen!$A$8:$P$57,7,FALSE),"")</f>
        <v/>
      </c>
      <c r="L550" s="72" t="str">
        <f>IF(AND('Taarten koppelen'!E57&lt;&gt;"",$Y550&lt;&gt;""),'Taarten koppelen'!E57,"")</f>
        <v/>
      </c>
      <c r="M550" s="72" t="str">
        <f>IF(AND('Taarten koppelen'!F57&lt;&gt;"",$Y550&lt;&gt;""),'Taarten koppelen'!F57,"")</f>
        <v/>
      </c>
      <c r="N550" s="72" t="str">
        <f>IF($AE550&lt;&gt;"",VLOOKUP($AE550,Afleveradressen!$A$8:$P$57,11,FALSE),"")</f>
        <v/>
      </c>
      <c r="O550" s="101" t="str">
        <f>IF($AE550&lt;&gt;"",VLOOKUP($AE550,Afleveradressen!$A$8:$P$57,12,FALSE),"")</f>
        <v/>
      </c>
      <c r="P550" s="72" t="str">
        <f>IF(AND('Taarten koppelen'!G57&lt;&gt;"",$Y550&lt;&gt;""),'Taarten koppelen'!G57,"")</f>
        <v/>
      </c>
      <c r="Q550" s="17" t="str">
        <f t="shared" si="16"/>
        <v/>
      </c>
      <c r="R550" s="102" t="str">
        <f>IF($AE550&lt;&gt;"",VLOOKUP($AE550,Afleveradressen!$A$8:$P$57,8,FALSE),"")</f>
        <v/>
      </c>
      <c r="S550" s="105" t="str">
        <f>IF($AE550&lt;&gt;"",VLOOKUP($AE550,Afleveradressen!$A$8:$P$57,14,FALSE),"")</f>
        <v/>
      </c>
      <c r="T550" s="103" t="str">
        <f>IF(S550&lt;&gt;"",VLOOKUP($S550,stamgegevens!$B$5:$E$15,3,FALSE),"")</f>
        <v/>
      </c>
      <c r="U550" s="103" t="str">
        <f>IF(T550&lt;&gt;"",VLOOKUP($S550,stamgegevens!$B$5:$E$15,4,FALSE),"")</f>
        <v/>
      </c>
      <c r="V550" s="17"/>
      <c r="W550" s="17"/>
      <c r="X550" s="17" t="str">
        <f>IF(Y550="","",VLOOKUP(Y550,stamgegevens!$C$23:$H$52,6,FALSE))</f>
        <v/>
      </c>
      <c r="Y550" s="104" t="str">
        <f>IF('Taarten koppelen'!$T57&lt;&gt;"",'Taarten koppelen'!$T$4,"")</f>
        <v/>
      </c>
      <c r="Z550" s="17" t="str">
        <f>IF('Taarten koppelen'!T57&lt;&gt;"",'Taarten koppelen'!T57,"")</f>
        <v/>
      </c>
      <c r="AE550" s="1" t="str">
        <f t="shared" si="17"/>
        <v/>
      </c>
    </row>
    <row r="551" spans="4:31" x14ac:dyDescent="0.2">
      <c r="D551" s="100" t="str">
        <f>IF($AE551&lt;&gt;"",VLOOKUP($AE551,Afleveradressen!$A$8:$P$57,15,FALSE),"")</f>
        <v/>
      </c>
      <c r="E551" s="17"/>
      <c r="F551" s="17" t="str">
        <f>IF(AE551&lt;&gt;"",Bestelformulier!$F$44,"")</f>
        <v/>
      </c>
      <c r="G551" s="104"/>
      <c r="H551" s="100" t="str">
        <f>IF($AE551&lt;&gt;"",VLOOKUP($AE551,Afleveradressen!$A$8:$P$57,4,FALSE),"")</f>
        <v/>
      </c>
      <c r="I551" s="101" t="str">
        <f>IF($AE551&lt;&gt;"",VLOOKUP($AE551,Afleveradressen!$A$8:$P$57,5,FALSE),"")</f>
        <v/>
      </c>
      <c r="J551" s="101" t="str">
        <f>IF($AE551&lt;&gt;"",VLOOKUP($AE551,Afleveradressen!$A$8:$P$57,6,FALSE),"")</f>
        <v/>
      </c>
      <c r="K551" s="102" t="str">
        <f>IF($AE551&lt;&gt;"",VLOOKUP($AE551,Afleveradressen!$A$8:$P$57,7,FALSE),"")</f>
        <v/>
      </c>
      <c r="L551" s="72" t="str">
        <f>IF(AND('Taarten koppelen'!E58&lt;&gt;"",$Y551&lt;&gt;""),'Taarten koppelen'!E58,"")</f>
        <v/>
      </c>
      <c r="M551" s="72" t="str">
        <f>IF(AND('Taarten koppelen'!F58&lt;&gt;"",$Y551&lt;&gt;""),'Taarten koppelen'!F58,"")</f>
        <v/>
      </c>
      <c r="N551" s="72" t="str">
        <f>IF($AE551&lt;&gt;"",VLOOKUP($AE551,Afleveradressen!$A$8:$P$57,11,FALSE),"")</f>
        <v/>
      </c>
      <c r="O551" s="101" t="str">
        <f>IF($AE551&lt;&gt;"",VLOOKUP($AE551,Afleveradressen!$A$8:$P$57,12,FALSE),"")</f>
        <v/>
      </c>
      <c r="P551" s="72" t="str">
        <f>IF(AND('Taarten koppelen'!G58&lt;&gt;"",$Y551&lt;&gt;""),'Taarten koppelen'!G58,"")</f>
        <v/>
      </c>
      <c r="Q551" s="17" t="str">
        <f t="shared" si="16"/>
        <v/>
      </c>
      <c r="R551" s="102" t="str">
        <f>IF($AE551&lt;&gt;"",VLOOKUP($AE551,Afleveradressen!$A$8:$P$57,8,FALSE),"")</f>
        <v/>
      </c>
      <c r="S551" s="105" t="str">
        <f>IF($AE551&lt;&gt;"",VLOOKUP($AE551,Afleveradressen!$A$8:$P$57,14,FALSE),"")</f>
        <v/>
      </c>
      <c r="T551" s="103" t="str">
        <f>IF(S551&lt;&gt;"",VLOOKUP($S551,stamgegevens!$B$5:$E$15,3,FALSE),"")</f>
        <v/>
      </c>
      <c r="U551" s="103" t="str">
        <f>IF(T551&lt;&gt;"",VLOOKUP($S551,stamgegevens!$B$5:$E$15,4,FALSE),"")</f>
        <v/>
      </c>
      <c r="V551" s="17"/>
      <c r="W551" s="17"/>
      <c r="X551" s="17" t="str">
        <f>IF(Y551="","",VLOOKUP(Y551,stamgegevens!$C$23:$H$52,6,FALSE))</f>
        <v/>
      </c>
      <c r="Y551" s="104" t="str">
        <f>IF('Taarten koppelen'!$T58&lt;&gt;"",'Taarten koppelen'!$T$4,"")</f>
        <v/>
      </c>
      <c r="Z551" s="17" t="str">
        <f>IF('Taarten koppelen'!T58&lt;&gt;"",'Taarten koppelen'!T58,"")</f>
        <v/>
      </c>
      <c r="AE551" s="1" t="str">
        <f t="shared" si="17"/>
        <v/>
      </c>
    </row>
    <row r="552" spans="4:31" x14ac:dyDescent="0.2">
      <c r="D552" s="100" t="str">
        <f>IF($AE552&lt;&gt;"",VLOOKUP($AE552,Afleveradressen!$A$8:$P$57,15,FALSE),"")</f>
        <v/>
      </c>
      <c r="E552" s="17"/>
      <c r="F552" s="17" t="str">
        <f>IF(AE552&lt;&gt;"",Bestelformulier!$F$44,"")</f>
        <v/>
      </c>
      <c r="G552" s="104"/>
      <c r="H552" s="100" t="str">
        <f>IF($AE552&lt;&gt;"",VLOOKUP($AE552,Afleveradressen!$A$8:$P$57,4,FALSE),"")</f>
        <v/>
      </c>
      <c r="I552" s="101" t="str">
        <f>IF($AE552&lt;&gt;"",VLOOKUP($AE552,Afleveradressen!$A$8:$P$57,5,FALSE),"")</f>
        <v/>
      </c>
      <c r="J552" s="101" t="str">
        <f>IF($AE552&lt;&gt;"",VLOOKUP($AE552,Afleveradressen!$A$8:$P$57,6,FALSE),"")</f>
        <v/>
      </c>
      <c r="K552" s="102" t="str">
        <f>IF($AE552&lt;&gt;"",VLOOKUP($AE552,Afleveradressen!$A$8:$P$57,7,FALSE),"")</f>
        <v/>
      </c>
      <c r="L552" s="72" t="str">
        <f>IF(AND('Taarten koppelen'!E59&lt;&gt;"",$Y552&lt;&gt;""),'Taarten koppelen'!E59,"")</f>
        <v/>
      </c>
      <c r="M552" s="72" t="str">
        <f>IF(AND('Taarten koppelen'!F59&lt;&gt;"",$Y552&lt;&gt;""),'Taarten koppelen'!F59,"")</f>
        <v/>
      </c>
      <c r="N552" s="72" t="str">
        <f>IF($AE552&lt;&gt;"",VLOOKUP($AE552,Afleveradressen!$A$8:$P$57,11,FALSE),"")</f>
        <v/>
      </c>
      <c r="O552" s="101" t="str">
        <f>IF($AE552&lt;&gt;"",VLOOKUP($AE552,Afleveradressen!$A$8:$P$57,12,FALSE),"")</f>
        <v/>
      </c>
      <c r="P552" s="72" t="str">
        <f>IF(AND('Taarten koppelen'!G59&lt;&gt;"",$Y552&lt;&gt;""),'Taarten koppelen'!G59,"")</f>
        <v/>
      </c>
      <c r="Q552" s="17" t="str">
        <f t="shared" si="16"/>
        <v/>
      </c>
      <c r="R552" s="102" t="str">
        <f>IF($AE552&lt;&gt;"",VLOOKUP($AE552,Afleveradressen!$A$8:$P$57,8,FALSE),"")</f>
        <v/>
      </c>
      <c r="S552" s="105" t="str">
        <f>IF($AE552&lt;&gt;"",VLOOKUP($AE552,Afleveradressen!$A$8:$P$57,14,FALSE),"")</f>
        <v/>
      </c>
      <c r="T552" s="103" t="str">
        <f>IF(S552&lt;&gt;"",VLOOKUP($S552,stamgegevens!$B$5:$E$15,3,FALSE),"")</f>
        <v/>
      </c>
      <c r="U552" s="103" t="str">
        <f>IF(T552&lt;&gt;"",VLOOKUP($S552,stamgegevens!$B$5:$E$15,4,FALSE),"")</f>
        <v/>
      </c>
      <c r="V552" s="17"/>
      <c r="W552" s="17"/>
      <c r="X552" s="17" t="str">
        <f>IF(Y552="","",VLOOKUP(Y552,stamgegevens!$C$23:$H$52,6,FALSE))</f>
        <v/>
      </c>
      <c r="Y552" s="104" t="str">
        <f>IF('Taarten koppelen'!$T59&lt;&gt;"",'Taarten koppelen'!$T$4,"")</f>
        <v/>
      </c>
      <c r="Z552" s="17" t="str">
        <f>IF('Taarten koppelen'!T59&lt;&gt;"",'Taarten koppelen'!T59,"")</f>
        <v/>
      </c>
      <c r="AE552" s="1" t="str">
        <f t="shared" si="17"/>
        <v/>
      </c>
    </row>
    <row r="553" spans="4:31" x14ac:dyDescent="0.2">
      <c r="D553" s="100" t="str">
        <f>IF($AE553&lt;&gt;"",VLOOKUP($AE553,Afleveradressen!$A$8:$P$57,15,FALSE),"")</f>
        <v/>
      </c>
      <c r="E553" s="17"/>
      <c r="F553" s="17" t="str">
        <f>IF(AE553&lt;&gt;"",Bestelformulier!$F$44,"")</f>
        <v/>
      </c>
      <c r="G553" s="104"/>
      <c r="H553" s="100" t="str">
        <f>IF($AE553&lt;&gt;"",VLOOKUP($AE553,Afleveradressen!$A$8:$P$57,4,FALSE),"")</f>
        <v/>
      </c>
      <c r="I553" s="101" t="str">
        <f>IF($AE553&lt;&gt;"",VLOOKUP($AE553,Afleveradressen!$A$8:$P$57,5,FALSE),"")</f>
        <v/>
      </c>
      <c r="J553" s="101" t="str">
        <f>IF($AE553&lt;&gt;"",VLOOKUP($AE553,Afleveradressen!$A$8:$P$57,6,FALSE),"")</f>
        <v/>
      </c>
      <c r="K553" s="102" t="str">
        <f>IF($AE553&lt;&gt;"",VLOOKUP($AE553,Afleveradressen!$A$8:$P$57,7,FALSE),"")</f>
        <v/>
      </c>
      <c r="L553" s="72" t="str">
        <f>IF(AND('Taarten koppelen'!E60&lt;&gt;"",$Y553&lt;&gt;""),'Taarten koppelen'!E60,"")</f>
        <v/>
      </c>
      <c r="M553" s="72" t="str">
        <f>IF(AND('Taarten koppelen'!F60&lt;&gt;"",$Y553&lt;&gt;""),'Taarten koppelen'!F60,"")</f>
        <v/>
      </c>
      <c r="N553" s="72" t="str">
        <f>IF($AE553&lt;&gt;"",VLOOKUP($AE553,Afleveradressen!$A$8:$P$57,11,FALSE),"")</f>
        <v/>
      </c>
      <c r="O553" s="101" t="str">
        <f>IF($AE553&lt;&gt;"",VLOOKUP($AE553,Afleveradressen!$A$8:$P$57,12,FALSE),"")</f>
        <v/>
      </c>
      <c r="P553" s="72" t="str">
        <f>IF(AND('Taarten koppelen'!G60&lt;&gt;"",$Y553&lt;&gt;""),'Taarten koppelen'!G60,"")</f>
        <v/>
      </c>
      <c r="Q553" s="17" t="str">
        <f t="shared" si="16"/>
        <v/>
      </c>
      <c r="R553" s="102" t="str">
        <f>IF($AE553&lt;&gt;"",VLOOKUP($AE553,Afleveradressen!$A$8:$P$57,8,FALSE),"")</f>
        <v/>
      </c>
      <c r="S553" s="105" t="str">
        <f>IF($AE553&lt;&gt;"",VLOOKUP($AE553,Afleveradressen!$A$8:$P$57,14,FALSE),"")</f>
        <v/>
      </c>
      <c r="T553" s="103" t="str">
        <f>IF(S553&lt;&gt;"",VLOOKUP($S553,stamgegevens!$B$5:$E$15,3,FALSE),"")</f>
        <v/>
      </c>
      <c r="U553" s="103" t="str">
        <f>IF(T553&lt;&gt;"",VLOOKUP($S553,stamgegevens!$B$5:$E$15,4,FALSE),"")</f>
        <v/>
      </c>
      <c r="V553" s="17"/>
      <c r="W553" s="17"/>
      <c r="X553" s="17" t="str">
        <f>IF(Y553="","",VLOOKUP(Y553,stamgegevens!$C$23:$H$52,6,FALSE))</f>
        <v/>
      </c>
      <c r="Y553" s="104" t="str">
        <f>IF('Taarten koppelen'!$T60&lt;&gt;"",'Taarten koppelen'!$T$4,"")</f>
        <v/>
      </c>
      <c r="Z553" s="17" t="str">
        <f>IF('Taarten koppelen'!T60&lt;&gt;"",'Taarten koppelen'!T60,"")</f>
        <v/>
      </c>
      <c r="AE553" s="1" t="str">
        <f t="shared" si="17"/>
        <v/>
      </c>
    </row>
    <row r="554" spans="4:31" x14ac:dyDescent="0.2">
      <c r="D554" s="100" t="str">
        <f>IF($AE554&lt;&gt;"",VLOOKUP($AE554,Afleveradressen!$A$8:$P$57,15,FALSE),"")</f>
        <v/>
      </c>
      <c r="E554" s="17"/>
      <c r="F554" s="17" t="str">
        <f>IF(AE554&lt;&gt;"",Bestelformulier!$F$44,"")</f>
        <v/>
      </c>
      <c r="G554" s="104"/>
      <c r="H554" s="100" t="str">
        <f>IF($AE554&lt;&gt;"",VLOOKUP($AE554,Afleveradressen!$A$8:$P$57,4,FALSE),"")</f>
        <v/>
      </c>
      <c r="I554" s="101" t="str">
        <f>IF($AE554&lt;&gt;"",VLOOKUP($AE554,Afleveradressen!$A$8:$P$57,5,FALSE),"")</f>
        <v/>
      </c>
      <c r="J554" s="101" t="str">
        <f>IF($AE554&lt;&gt;"",VLOOKUP($AE554,Afleveradressen!$A$8:$P$57,6,FALSE),"")</f>
        <v/>
      </c>
      <c r="K554" s="102" t="str">
        <f>IF($AE554&lt;&gt;"",VLOOKUP($AE554,Afleveradressen!$A$8:$P$57,7,FALSE),"")</f>
        <v/>
      </c>
      <c r="L554" s="72" t="str">
        <f>IF(AND('Taarten koppelen'!E61&lt;&gt;"",$Y554&lt;&gt;""),'Taarten koppelen'!E61,"")</f>
        <v/>
      </c>
      <c r="M554" s="72" t="str">
        <f>IF(AND('Taarten koppelen'!F61&lt;&gt;"",$Y554&lt;&gt;""),'Taarten koppelen'!F61,"")</f>
        <v/>
      </c>
      <c r="N554" s="72" t="str">
        <f>IF($AE554&lt;&gt;"",VLOOKUP($AE554,Afleveradressen!$A$8:$P$57,11,FALSE),"")</f>
        <v/>
      </c>
      <c r="O554" s="101" t="str">
        <f>IF($AE554&lt;&gt;"",VLOOKUP($AE554,Afleveradressen!$A$8:$P$57,12,FALSE),"")</f>
        <v/>
      </c>
      <c r="P554" s="72" t="str">
        <f>IF(AND('Taarten koppelen'!G61&lt;&gt;"",$Y554&lt;&gt;""),'Taarten koppelen'!G61,"")</f>
        <v/>
      </c>
      <c r="Q554" s="17" t="str">
        <f t="shared" si="16"/>
        <v/>
      </c>
      <c r="R554" s="102" t="str">
        <f>IF($AE554&lt;&gt;"",VLOOKUP($AE554,Afleveradressen!$A$8:$P$57,8,FALSE),"")</f>
        <v/>
      </c>
      <c r="S554" s="105" t="str">
        <f>IF($AE554&lt;&gt;"",VLOOKUP($AE554,Afleveradressen!$A$8:$P$57,14,FALSE),"")</f>
        <v/>
      </c>
      <c r="T554" s="103" t="str">
        <f>IF(S554&lt;&gt;"",VLOOKUP($S554,stamgegevens!$B$5:$E$15,3,FALSE),"")</f>
        <v/>
      </c>
      <c r="U554" s="103" t="str">
        <f>IF(T554&lt;&gt;"",VLOOKUP($S554,stamgegevens!$B$5:$E$15,4,FALSE),"")</f>
        <v/>
      </c>
      <c r="V554" s="17"/>
      <c r="W554" s="17"/>
      <c r="X554" s="17" t="str">
        <f>IF(Y554="","",VLOOKUP(Y554,stamgegevens!$C$23:$H$52,6,FALSE))</f>
        <v/>
      </c>
      <c r="Y554" s="104" t="str">
        <f>IF('Taarten koppelen'!$T61&lt;&gt;"",'Taarten koppelen'!$T$4,"")</f>
        <v/>
      </c>
      <c r="Z554" s="17" t="str">
        <f>IF('Taarten koppelen'!T61&lt;&gt;"",'Taarten koppelen'!T61,"")</f>
        <v/>
      </c>
      <c r="AE554" s="1" t="str">
        <f t="shared" si="17"/>
        <v/>
      </c>
    </row>
    <row r="555" spans="4:31" x14ac:dyDescent="0.2">
      <c r="D555" s="100" t="str">
        <f>IF($AE555&lt;&gt;"",VLOOKUP($AE555,Afleveradressen!$A$8:$P$57,15,FALSE),"")</f>
        <v/>
      </c>
      <c r="E555" s="17"/>
      <c r="F555" s="17" t="str">
        <f>IF(AE555&lt;&gt;"",Bestelformulier!$F$44,"")</f>
        <v/>
      </c>
      <c r="G555" s="104"/>
      <c r="H555" s="100" t="str">
        <f>IF($AE555&lt;&gt;"",VLOOKUP($AE555,Afleveradressen!$A$8:$P$57,4,FALSE),"")</f>
        <v/>
      </c>
      <c r="I555" s="101" t="str">
        <f>IF($AE555&lt;&gt;"",VLOOKUP($AE555,Afleveradressen!$A$8:$P$57,5,FALSE),"")</f>
        <v/>
      </c>
      <c r="J555" s="101" t="str">
        <f>IF($AE555&lt;&gt;"",VLOOKUP($AE555,Afleveradressen!$A$8:$P$57,6,FALSE),"")</f>
        <v/>
      </c>
      <c r="K555" s="102" t="str">
        <f>IF($AE555&lt;&gt;"",VLOOKUP($AE555,Afleveradressen!$A$8:$P$57,7,FALSE),"")</f>
        <v/>
      </c>
      <c r="L555" s="72" t="str">
        <f>IF(AND('Taarten koppelen'!E62&lt;&gt;"",$Y555&lt;&gt;""),'Taarten koppelen'!E62,"")</f>
        <v/>
      </c>
      <c r="M555" s="72" t="str">
        <f>IF(AND('Taarten koppelen'!F62&lt;&gt;"",$Y555&lt;&gt;""),'Taarten koppelen'!F62,"")</f>
        <v/>
      </c>
      <c r="N555" s="72" t="str">
        <f>IF($AE555&lt;&gt;"",VLOOKUP($AE555,Afleveradressen!$A$8:$P$57,11,FALSE),"")</f>
        <v/>
      </c>
      <c r="O555" s="101" t="str">
        <f>IF($AE555&lt;&gt;"",VLOOKUP($AE555,Afleveradressen!$A$8:$P$57,12,FALSE),"")</f>
        <v/>
      </c>
      <c r="P555" s="72" t="str">
        <f>IF(AND('Taarten koppelen'!G62&lt;&gt;"",$Y555&lt;&gt;""),'Taarten koppelen'!G62,"")</f>
        <v/>
      </c>
      <c r="Q555" s="17" t="str">
        <f t="shared" si="16"/>
        <v/>
      </c>
      <c r="R555" s="102" t="str">
        <f>IF($AE555&lt;&gt;"",VLOOKUP($AE555,Afleveradressen!$A$8:$P$57,8,FALSE),"")</f>
        <v/>
      </c>
      <c r="S555" s="105" t="str">
        <f>IF($AE555&lt;&gt;"",VLOOKUP($AE555,Afleveradressen!$A$8:$P$57,14,FALSE),"")</f>
        <v/>
      </c>
      <c r="T555" s="103" t="str">
        <f>IF(S555&lt;&gt;"",VLOOKUP($S555,stamgegevens!$B$5:$E$15,3,FALSE),"")</f>
        <v/>
      </c>
      <c r="U555" s="103" t="str">
        <f>IF(T555&lt;&gt;"",VLOOKUP($S555,stamgegevens!$B$5:$E$15,4,FALSE),"")</f>
        <v/>
      </c>
      <c r="V555" s="17"/>
      <c r="W555" s="17"/>
      <c r="X555" s="17" t="str">
        <f>IF(Y555="","",VLOOKUP(Y555,stamgegevens!$C$23:$H$52,6,FALSE))</f>
        <v/>
      </c>
      <c r="Y555" s="104" t="str">
        <f>IF('Taarten koppelen'!$T62&lt;&gt;"",'Taarten koppelen'!$T$4,"")</f>
        <v/>
      </c>
      <c r="Z555" s="17" t="str">
        <f>IF('Taarten koppelen'!T62&lt;&gt;"",'Taarten koppelen'!T62,"")</f>
        <v/>
      </c>
      <c r="AE555" s="1" t="str">
        <f t="shared" si="17"/>
        <v/>
      </c>
    </row>
    <row r="556" spans="4:31" x14ac:dyDescent="0.2">
      <c r="D556" s="100" t="str">
        <f>IF($AE556&lt;&gt;"",VLOOKUP($AE556,Afleveradressen!$A$8:$P$57,15,FALSE),"")</f>
        <v/>
      </c>
      <c r="E556" s="17"/>
      <c r="F556" s="17" t="str">
        <f>IF(AE556&lt;&gt;"",Bestelformulier!$F$44,"")</f>
        <v/>
      </c>
      <c r="G556" s="104"/>
      <c r="H556" s="100" t="str">
        <f>IF($AE556&lt;&gt;"",VLOOKUP($AE556,Afleveradressen!$A$8:$P$57,4,FALSE),"")</f>
        <v/>
      </c>
      <c r="I556" s="101" t="str">
        <f>IF($AE556&lt;&gt;"",VLOOKUP($AE556,Afleveradressen!$A$8:$P$57,5,FALSE),"")</f>
        <v/>
      </c>
      <c r="J556" s="101" t="str">
        <f>IF($AE556&lt;&gt;"",VLOOKUP($AE556,Afleveradressen!$A$8:$P$57,6,FALSE),"")</f>
        <v/>
      </c>
      <c r="K556" s="102" t="str">
        <f>IF($AE556&lt;&gt;"",VLOOKUP($AE556,Afleveradressen!$A$8:$P$57,7,FALSE),"")</f>
        <v/>
      </c>
      <c r="L556" s="72" t="str">
        <f>IF(AND('Taarten koppelen'!E63&lt;&gt;"",$Y556&lt;&gt;""),'Taarten koppelen'!E63,"")</f>
        <v/>
      </c>
      <c r="M556" s="72" t="str">
        <f>IF(AND('Taarten koppelen'!F63&lt;&gt;"",$Y556&lt;&gt;""),'Taarten koppelen'!F63,"")</f>
        <v/>
      </c>
      <c r="N556" s="72" t="str">
        <f>IF($AE556&lt;&gt;"",VLOOKUP($AE556,Afleveradressen!$A$8:$P$57,11,FALSE),"")</f>
        <v/>
      </c>
      <c r="O556" s="101" t="str">
        <f>IF($AE556&lt;&gt;"",VLOOKUP($AE556,Afleveradressen!$A$8:$P$57,12,FALSE),"")</f>
        <v/>
      </c>
      <c r="P556" s="72" t="str">
        <f>IF(AND('Taarten koppelen'!G63&lt;&gt;"",$Y556&lt;&gt;""),'Taarten koppelen'!G63,"")</f>
        <v/>
      </c>
      <c r="Q556" s="17" t="str">
        <f t="shared" si="16"/>
        <v/>
      </c>
      <c r="R556" s="102" t="str">
        <f>IF($AE556&lt;&gt;"",VLOOKUP($AE556,Afleveradressen!$A$8:$P$57,8,FALSE),"")</f>
        <v/>
      </c>
      <c r="S556" s="105" t="str">
        <f>IF($AE556&lt;&gt;"",VLOOKUP($AE556,Afleveradressen!$A$8:$P$57,14,FALSE),"")</f>
        <v/>
      </c>
      <c r="T556" s="103" t="str">
        <f>IF(S556&lt;&gt;"",VLOOKUP($S556,stamgegevens!$B$5:$E$15,3,FALSE),"")</f>
        <v/>
      </c>
      <c r="U556" s="103" t="str">
        <f>IF(T556&lt;&gt;"",VLOOKUP($S556,stamgegevens!$B$5:$E$15,4,FALSE),"")</f>
        <v/>
      </c>
      <c r="V556" s="17"/>
      <c r="W556" s="17"/>
      <c r="X556" s="17" t="str">
        <f>IF(Y556="","",VLOOKUP(Y556,stamgegevens!$C$23:$H$52,6,FALSE))</f>
        <v/>
      </c>
      <c r="Y556" s="104" t="str">
        <f>IF('Taarten koppelen'!$T63&lt;&gt;"",'Taarten koppelen'!$T$4,"")</f>
        <v/>
      </c>
      <c r="Z556" s="17" t="str">
        <f>IF('Taarten koppelen'!T63&lt;&gt;"",'Taarten koppelen'!T63,"")</f>
        <v/>
      </c>
      <c r="AE556" s="1" t="str">
        <f t="shared" si="17"/>
        <v/>
      </c>
    </row>
    <row r="557" spans="4:31" x14ac:dyDescent="0.2">
      <c r="D557" s="100" t="str">
        <f>IF($AE557&lt;&gt;"",VLOOKUP($AE557,Afleveradressen!$A$8:$P$57,15,FALSE),"")</f>
        <v/>
      </c>
      <c r="E557" s="17"/>
      <c r="F557" s="17" t="str">
        <f>IF(AE557&lt;&gt;"",Bestelformulier!$F$44,"")</f>
        <v/>
      </c>
      <c r="G557" s="104"/>
      <c r="H557" s="100" t="str">
        <f>IF($AE557&lt;&gt;"",VLOOKUP($AE557,Afleveradressen!$A$8:$P$57,4,FALSE),"")</f>
        <v/>
      </c>
      <c r="I557" s="101" t="str">
        <f>IF($AE557&lt;&gt;"",VLOOKUP($AE557,Afleveradressen!$A$8:$P$57,5,FALSE),"")</f>
        <v/>
      </c>
      <c r="J557" s="101" t="str">
        <f>IF($AE557&lt;&gt;"",VLOOKUP($AE557,Afleveradressen!$A$8:$P$57,6,FALSE),"")</f>
        <v/>
      </c>
      <c r="K557" s="102" t="str">
        <f>IF($AE557&lt;&gt;"",VLOOKUP($AE557,Afleveradressen!$A$8:$P$57,7,FALSE),"")</f>
        <v/>
      </c>
      <c r="L557" s="72" t="str">
        <f>IF(AND('Taarten koppelen'!E14&lt;&gt;"",$Y557&lt;&gt;""),'Taarten koppelen'!E14,"")</f>
        <v/>
      </c>
      <c r="M557" s="72" t="str">
        <f>IF(AND('Taarten koppelen'!F14&lt;&gt;"",$Y557&lt;&gt;""),'Taarten koppelen'!F14,"")</f>
        <v/>
      </c>
      <c r="N557" s="72" t="str">
        <f>IF($AE557&lt;&gt;"",VLOOKUP($AE557,Afleveradressen!$A$8:$P$57,11,FALSE),"")</f>
        <v/>
      </c>
      <c r="O557" s="101" t="str">
        <f>IF($AE557&lt;&gt;"",VLOOKUP($AE557,Afleveradressen!$A$8:$P$57,12,FALSE),"")</f>
        <v/>
      </c>
      <c r="P557" s="72" t="str">
        <f>IF(AND('Taarten koppelen'!G14&lt;&gt;"",$Y557&lt;&gt;""),'Taarten koppelen'!G14,"")</f>
        <v/>
      </c>
      <c r="Q557" s="17" t="str">
        <f t="shared" si="16"/>
        <v/>
      </c>
      <c r="R557" s="102" t="str">
        <f>IF($AE557&lt;&gt;"",VLOOKUP($AE557,Afleveradressen!$A$8:$P$57,8,FALSE),"")</f>
        <v/>
      </c>
      <c r="S557" s="105" t="str">
        <f>IF($AE557&lt;&gt;"",VLOOKUP($AE557,Afleveradressen!$A$8:$P$57,14,FALSE),"")</f>
        <v/>
      </c>
      <c r="T557" s="103" t="str">
        <f>IF(S557&lt;&gt;"",VLOOKUP($S557,stamgegevens!$B$5:$E$15,3,FALSE),"")</f>
        <v/>
      </c>
      <c r="U557" s="103" t="str">
        <f>IF(T557&lt;&gt;"",VLOOKUP($S557,stamgegevens!$B$5:$E$15,4,FALSE),"")</f>
        <v/>
      </c>
      <c r="V557" s="17"/>
      <c r="W557" s="17"/>
      <c r="X557" s="17" t="str">
        <f>IF(Y557="","",VLOOKUP(Y557,stamgegevens!$C$23:$H$52,6,FALSE))</f>
        <v/>
      </c>
      <c r="Y557" s="104" t="str">
        <f>IF('Taarten koppelen'!$U14&lt;&gt;0,'Taarten koppelen'!$U$4,"")</f>
        <v/>
      </c>
      <c r="Z557" s="17" t="str">
        <f>IF('Taarten koppelen'!U14&lt;&gt;0,'Taarten koppelen'!U14,"")</f>
        <v/>
      </c>
      <c r="AE557" s="1" t="str">
        <f t="shared" si="17"/>
        <v/>
      </c>
    </row>
    <row r="558" spans="4:31" x14ac:dyDescent="0.2">
      <c r="D558" s="100" t="str">
        <f>IF($AE558&lt;&gt;"",VLOOKUP($AE558,Afleveradressen!$A$8:$P$57,15,FALSE),"")</f>
        <v/>
      </c>
      <c r="E558" s="17"/>
      <c r="F558" s="17" t="str">
        <f>IF(AE558&lt;&gt;"",Bestelformulier!$F$44,"")</f>
        <v/>
      </c>
      <c r="G558" s="104"/>
      <c r="H558" s="100" t="str">
        <f>IF($AE558&lt;&gt;"",VLOOKUP($AE558,Afleveradressen!$A$8:$P$57,4,FALSE),"")</f>
        <v/>
      </c>
      <c r="I558" s="101" t="str">
        <f>IF($AE558&lt;&gt;"",VLOOKUP($AE558,Afleveradressen!$A$8:$P$57,5,FALSE),"")</f>
        <v/>
      </c>
      <c r="J558" s="101" t="str">
        <f>IF($AE558&lt;&gt;"",VLOOKUP($AE558,Afleveradressen!$A$8:$P$57,6,FALSE),"")</f>
        <v/>
      </c>
      <c r="K558" s="102" t="str">
        <f>IF($AE558&lt;&gt;"",VLOOKUP($AE558,Afleveradressen!$A$8:$P$57,7,FALSE),"")</f>
        <v/>
      </c>
      <c r="L558" s="72" t="str">
        <f>IF(AND('Taarten koppelen'!E15&lt;&gt;"",$Y558&lt;&gt;""),'Taarten koppelen'!E15,"")</f>
        <v/>
      </c>
      <c r="M558" s="72" t="str">
        <f>IF(AND('Taarten koppelen'!F15&lt;&gt;"",$Y558&lt;&gt;""),'Taarten koppelen'!F15,"")</f>
        <v/>
      </c>
      <c r="N558" s="72" t="str">
        <f>IF($AE558&lt;&gt;"",VLOOKUP($AE558,Afleveradressen!$A$8:$P$57,11,FALSE),"")</f>
        <v/>
      </c>
      <c r="O558" s="101" t="str">
        <f>IF($AE558&lt;&gt;"",VLOOKUP($AE558,Afleveradressen!$A$8:$P$57,12,FALSE),"")</f>
        <v/>
      </c>
      <c r="P558" s="72" t="str">
        <f>IF(AND('Taarten koppelen'!G15&lt;&gt;"",$Y558&lt;&gt;""),'Taarten koppelen'!G15,"")</f>
        <v/>
      </c>
      <c r="Q558" s="17" t="str">
        <f t="shared" si="16"/>
        <v/>
      </c>
      <c r="R558" s="102" t="str">
        <f>IF($AE558&lt;&gt;"",VLOOKUP($AE558,Afleveradressen!$A$8:$P$57,8,FALSE),"")</f>
        <v/>
      </c>
      <c r="S558" s="105" t="str">
        <f>IF($AE558&lt;&gt;"",VLOOKUP($AE558,Afleveradressen!$A$8:$P$57,14,FALSE),"")</f>
        <v/>
      </c>
      <c r="T558" s="103" t="str">
        <f>IF(S558&lt;&gt;"",VLOOKUP($S558,stamgegevens!$B$5:$E$15,3,FALSE),"")</f>
        <v/>
      </c>
      <c r="U558" s="103" t="str">
        <f>IF(T558&lt;&gt;"",VLOOKUP($S558,stamgegevens!$B$5:$E$15,4,FALSE),"")</f>
        <v/>
      </c>
      <c r="V558" s="17"/>
      <c r="W558" s="17"/>
      <c r="X558" s="17" t="str">
        <f>IF(Y558="","",VLOOKUP(Y558,stamgegevens!$C$23:$H$52,6,FALSE))</f>
        <v/>
      </c>
      <c r="Y558" s="104" t="str">
        <f>IF('Taarten koppelen'!$U15&lt;&gt;"",'Taarten koppelen'!$U$4,"")</f>
        <v/>
      </c>
      <c r="Z558" s="17" t="str">
        <f>IF('Taarten koppelen'!U15&lt;&gt;"",'Taarten koppelen'!U15,"")</f>
        <v/>
      </c>
      <c r="AE558" s="1" t="str">
        <f t="shared" si="17"/>
        <v/>
      </c>
    </row>
    <row r="559" spans="4:31" x14ac:dyDescent="0.2">
      <c r="D559" s="100" t="str">
        <f>IF($AE559&lt;&gt;"",VLOOKUP($AE559,Afleveradressen!$A$8:$P$57,15,FALSE),"")</f>
        <v/>
      </c>
      <c r="E559" s="17"/>
      <c r="F559" s="17" t="str">
        <f>IF(AE559&lt;&gt;"",Bestelformulier!$F$44,"")</f>
        <v/>
      </c>
      <c r="G559" s="104"/>
      <c r="H559" s="100" t="str">
        <f>IF($AE559&lt;&gt;"",VLOOKUP($AE559,Afleveradressen!$A$8:$P$57,4,FALSE),"")</f>
        <v/>
      </c>
      <c r="I559" s="101" t="str">
        <f>IF($AE559&lt;&gt;"",VLOOKUP($AE559,Afleveradressen!$A$8:$P$57,5,FALSE),"")</f>
        <v/>
      </c>
      <c r="J559" s="101" t="str">
        <f>IF($AE559&lt;&gt;"",VLOOKUP($AE559,Afleveradressen!$A$8:$P$57,6,FALSE),"")</f>
        <v/>
      </c>
      <c r="K559" s="102" t="str">
        <f>IF($AE559&lt;&gt;"",VLOOKUP($AE559,Afleveradressen!$A$8:$P$57,7,FALSE),"")</f>
        <v/>
      </c>
      <c r="L559" s="72" t="str">
        <f>IF(AND('Taarten koppelen'!E16&lt;&gt;"",$Y559&lt;&gt;""),'Taarten koppelen'!E16,"")</f>
        <v/>
      </c>
      <c r="M559" s="72" t="str">
        <f>IF(AND('Taarten koppelen'!F16&lt;&gt;"",$Y559&lt;&gt;""),'Taarten koppelen'!F16,"")</f>
        <v/>
      </c>
      <c r="N559" s="72" t="str">
        <f>IF($AE559&lt;&gt;"",VLOOKUP($AE559,Afleveradressen!$A$8:$P$57,11,FALSE),"")</f>
        <v/>
      </c>
      <c r="O559" s="101" t="str">
        <f>IF($AE559&lt;&gt;"",VLOOKUP($AE559,Afleveradressen!$A$8:$P$57,12,FALSE),"")</f>
        <v/>
      </c>
      <c r="P559" s="72" t="str">
        <f>IF(AND('Taarten koppelen'!G16&lt;&gt;"",$Y559&lt;&gt;""),'Taarten koppelen'!G16,"")</f>
        <v/>
      </c>
      <c r="Q559" s="17" t="str">
        <f t="shared" si="16"/>
        <v/>
      </c>
      <c r="R559" s="102" t="str">
        <f>IF($AE559&lt;&gt;"",VLOOKUP($AE559,Afleveradressen!$A$8:$P$57,8,FALSE),"")</f>
        <v/>
      </c>
      <c r="S559" s="105" t="str">
        <f>IF($AE559&lt;&gt;"",VLOOKUP($AE559,Afleveradressen!$A$8:$P$57,14,FALSE),"")</f>
        <v/>
      </c>
      <c r="T559" s="103" t="str">
        <f>IF(S559&lt;&gt;"",VLOOKUP($S559,stamgegevens!$B$5:$E$15,3,FALSE),"")</f>
        <v/>
      </c>
      <c r="U559" s="103" t="str">
        <f>IF(T559&lt;&gt;"",VLOOKUP($S559,stamgegevens!$B$5:$E$15,4,FALSE),"")</f>
        <v/>
      </c>
      <c r="V559" s="17"/>
      <c r="W559" s="17"/>
      <c r="X559" s="17" t="str">
        <f>IF(Y559="","",VLOOKUP(Y559,stamgegevens!$C$23:$H$52,6,FALSE))</f>
        <v/>
      </c>
      <c r="Y559" s="104" t="str">
        <f>IF('Taarten koppelen'!$U16&lt;&gt;"",'Taarten koppelen'!$U$4,"")</f>
        <v/>
      </c>
      <c r="Z559" s="17" t="str">
        <f>IF('Taarten koppelen'!U16&lt;&gt;"",'Taarten koppelen'!U16,"")</f>
        <v/>
      </c>
      <c r="AE559" s="1" t="str">
        <f t="shared" si="17"/>
        <v/>
      </c>
    </row>
    <row r="560" spans="4:31" x14ac:dyDescent="0.2">
      <c r="D560" s="100" t="str">
        <f>IF($AE560&lt;&gt;"",VLOOKUP($AE560,Afleveradressen!$A$8:$P$57,15,FALSE),"")</f>
        <v/>
      </c>
      <c r="E560" s="17"/>
      <c r="F560" s="17" t="str">
        <f>IF(AE560&lt;&gt;"",Bestelformulier!$F$44,"")</f>
        <v/>
      </c>
      <c r="G560" s="104"/>
      <c r="H560" s="100" t="str">
        <f>IF($AE560&lt;&gt;"",VLOOKUP($AE560,Afleveradressen!$A$8:$P$57,4,FALSE),"")</f>
        <v/>
      </c>
      <c r="I560" s="101" t="str">
        <f>IF($AE560&lt;&gt;"",VLOOKUP($AE560,Afleveradressen!$A$8:$P$57,5,FALSE),"")</f>
        <v/>
      </c>
      <c r="J560" s="101" t="str">
        <f>IF($AE560&lt;&gt;"",VLOOKUP($AE560,Afleveradressen!$A$8:$P$57,6,FALSE),"")</f>
        <v/>
      </c>
      <c r="K560" s="102" t="str">
        <f>IF($AE560&lt;&gt;"",VLOOKUP($AE560,Afleveradressen!$A$8:$P$57,7,FALSE),"")</f>
        <v/>
      </c>
      <c r="L560" s="72" t="str">
        <f>IF(AND('Taarten koppelen'!E17&lt;&gt;"",$Y560&lt;&gt;""),'Taarten koppelen'!E17,"")</f>
        <v/>
      </c>
      <c r="M560" s="72" t="str">
        <f>IF(AND('Taarten koppelen'!F17&lt;&gt;"",$Y560&lt;&gt;""),'Taarten koppelen'!F17,"")</f>
        <v/>
      </c>
      <c r="N560" s="72" t="str">
        <f>IF($AE560&lt;&gt;"",VLOOKUP($AE560,Afleveradressen!$A$8:$P$57,11,FALSE),"")</f>
        <v/>
      </c>
      <c r="O560" s="101" t="str">
        <f>IF($AE560&lt;&gt;"",VLOOKUP($AE560,Afleveradressen!$A$8:$P$57,12,FALSE),"")</f>
        <v/>
      </c>
      <c r="P560" s="72" t="str">
        <f>IF(AND('Taarten koppelen'!G17&lt;&gt;"",$Y560&lt;&gt;""),'Taarten koppelen'!G17,"")</f>
        <v/>
      </c>
      <c r="Q560" s="17" t="str">
        <f t="shared" si="16"/>
        <v/>
      </c>
      <c r="R560" s="102" t="str">
        <f>IF($AE560&lt;&gt;"",VLOOKUP($AE560,Afleveradressen!$A$8:$P$57,8,FALSE),"")</f>
        <v/>
      </c>
      <c r="S560" s="105" t="str">
        <f>IF($AE560&lt;&gt;"",VLOOKUP($AE560,Afleveradressen!$A$8:$P$57,14,FALSE),"")</f>
        <v/>
      </c>
      <c r="T560" s="103" t="str">
        <f>IF(S560&lt;&gt;"",VLOOKUP($S560,stamgegevens!$B$5:$E$15,3,FALSE),"")</f>
        <v/>
      </c>
      <c r="U560" s="103" t="str">
        <f>IF(T560&lt;&gt;"",VLOOKUP($S560,stamgegevens!$B$5:$E$15,4,FALSE),"")</f>
        <v/>
      </c>
      <c r="V560" s="17"/>
      <c r="W560" s="17"/>
      <c r="X560" s="17" t="str">
        <f>IF(Y560="","",VLOOKUP(Y560,stamgegevens!$C$23:$H$52,6,FALSE))</f>
        <v/>
      </c>
      <c r="Y560" s="104" t="str">
        <f>IF('Taarten koppelen'!$U17&lt;&gt;"",'Taarten koppelen'!$U$4,"")</f>
        <v/>
      </c>
      <c r="Z560" s="17" t="str">
        <f>IF('Taarten koppelen'!U17&lt;&gt;"",'Taarten koppelen'!U17,"")</f>
        <v/>
      </c>
      <c r="AE560" s="1" t="str">
        <f t="shared" si="17"/>
        <v/>
      </c>
    </row>
    <row r="561" spans="4:31" x14ac:dyDescent="0.2">
      <c r="D561" s="100" t="str">
        <f>IF($AE561&lt;&gt;"",VLOOKUP($AE561,Afleveradressen!$A$8:$P$57,15,FALSE),"")</f>
        <v/>
      </c>
      <c r="E561" s="17"/>
      <c r="F561" s="17" t="str">
        <f>IF(AE561&lt;&gt;"",Bestelformulier!$F$44,"")</f>
        <v/>
      </c>
      <c r="G561" s="104"/>
      <c r="H561" s="100" t="str">
        <f>IF($AE561&lt;&gt;"",VLOOKUP($AE561,Afleveradressen!$A$8:$P$57,4,FALSE),"")</f>
        <v/>
      </c>
      <c r="I561" s="101" t="str">
        <f>IF($AE561&lt;&gt;"",VLOOKUP($AE561,Afleveradressen!$A$8:$P$57,5,FALSE),"")</f>
        <v/>
      </c>
      <c r="J561" s="101" t="str">
        <f>IF($AE561&lt;&gt;"",VLOOKUP($AE561,Afleveradressen!$A$8:$P$57,6,FALSE),"")</f>
        <v/>
      </c>
      <c r="K561" s="102" t="str">
        <f>IF($AE561&lt;&gt;"",VLOOKUP($AE561,Afleveradressen!$A$8:$P$57,7,FALSE),"")</f>
        <v/>
      </c>
      <c r="L561" s="72" t="str">
        <f>IF(AND('Taarten koppelen'!E18&lt;&gt;"",$Y561&lt;&gt;""),'Taarten koppelen'!E18,"")</f>
        <v/>
      </c>
      <c r="M561" s="72" t="str">
        <f>IF(AND('Taarten koppelen'!F18&lt;&gt;"",$Y561&lt;&gt;""),'Taarten koppelen'!F18,"")</f>
        <v/>
      </c>
      <c r="N561" s="72" t="str">
        <f>IF($AE561&lt;&gt;"",VLOOKUP($AE561,Afleveradressen!$A$8:$P$57,11,FALSE),"")</f>
        <v/>
      </c>
      <c r="O561" s="101" t="str">
        <f>IF($AE561&lt;&gt;"",VLOOKUP($AE561,Afleveradressen!$A$8:$P$57,12,FALSE),"")</f>
        <v/>
      </c>
      <c r="P561" s="72" t="str">
        <f>IF(AND('Taarten koppelen'!G18&lt;&gt;"",$Y561&lt;&gt;""),'Taarten koppelen'!G18,"")</f>
        <v/>
      </c>
      <c r="Q561" s="17" t="str">
        <f t="shared" si="16"/>
        <v/>
      </c>
      <c r="R561" s="102" t="str">
        <f>IF($AE561&lt;&gt;"",VLOOKUP($AE561,Afleveradressen!$A$8:$P$57,8,FALSE),"")</f>
        <v/>
      </c>
      <c r="S561" s="105" t="str">
        <f>IF($AE561&lt;&gt;"",VLOOKUP($AE561,Afleveradressen!$A$8:$P$57,14,FALSE),"")</f>
        <v/>
      </c>
      <c r="T561" s="103" t="str">
        <f>IF(S561&lt;&gt;"",VLOOKUP($S561,stamgegevens!$B$5:$E$15,3,FALSE),"")</f>
        <v/>
      </c>
      <c r="U561" s="103" t="str">
        <f>IF(T561&lt;&gt;"",VLOOKUP($S561,stamgegevens!$B$5:$E$15,4,FALSE),"")</f>
        <v/>
      </c>
      <c r="V561" s="17"/>
      <c r="W561" s="17"/>
      <c r="X561" s="17" t="str">
        <f>IF(Y561="","",VLOOKUP(Y561,stamgegevens!$C$23:$H$52,6,FALSE))</f>
        <v/>
      </c>
      <c r="Y561" s="104" t="str">
        <f>IF('Taarten koppelen'!$U18&lt;&gt;"",'Taarten koppelen'!$U$4,"")</f>
        <v/>
      </c>
      <c r="Z561" s="17" t="str">
        <f>IF('Taarten koppelen'!U18&lt;&gt;"",'Taarten koppelen'!U18,"")</f>
        <v/>
      </c>
      <c r="AE561" s="1" t="str">
        <f t="shared" si="17"/>
        <v/>
      </c>
    </row>
    <row r="562" spans="4:31" x14ac:dyDescent="0.2">
      <c r="D562" s="100" t="str">
        <f>IF($AE562&lt;&gt;"",VLOOKUP($AE562,Afleveradressen!$A$8:$P$57,15,FALSE),"")</f>
        <v/>
      </c>
      <c r="E562" s="17"/>
      <c r="F562" s="17" t="str">
        <f>IF(AE562&lt;&gt;"",Bestelformulier!$F$44,"")</f>
        <v/>
      </c>
      <c r="G562" s="104"/>
      <c r="H562" s="100" t="str">
        <f>IF($AE562&lt;&gt;"",VLOOKUP($AE562,Afleveradressen!$A$8:$P$57,4,FALSE),"")</f>
        <v/>
      </c>
      <c r="I562" s="101" t="str">
        <f>IF($AE562&lt;&gt;"",VLOOKUP($AE562,Afleveradressen!$A$8:$P$57,5,FALSE),"")</f>
        <v/>
      </c>
      <c r="J562" s="101" t="str">
        <f>IF($AE562&lt;&gt;"",VLOOKUP($AE562,Afleveradressen!$A$8:$P$57,6,FALSE),"")</f>
        <v/>
      </c>
      <c r="K562" s="102" t="str">
        <f>IF($AE562&lt;&gt;"",VLOOKUP($AE562,Afleveradressen!$A$8:$P$57,7,FALSE),"")</f>
        <v/>
      </c>
      <c r="L562" s="72" t="str">
        <f>IF(AND('Taarten koppelen'!E19&lt;&gt;"",$Y562&lt;&gt;""),'Taarten koppelen'!E19,"")</f>
        <v/>
      </c>
      <c r="M562" s="72" t="str">
        <f>IF(AND('Taarten koppelen'!F19&lt;&gt;"",$Y562&lt;&gt;""),'Taarten koppelen'!F19,"")</f>
        <v/>
      </c>
      <c r="N562" s="72" t="str">
        <f>IF($AE562&lt;&gt;"",VLOOKUP($AE562,Afleveradressen!$A$8:$P$57,11,FALSE),"")</f>
        <v/>
      </c>
      <c r="O562" s="101" t="str">
        <f>IF($AE562&lt;&gt;"",VLOOKUP($AE562,Afleveradressen!$A$8:$P$57,12,FALSE),"")</f>
        <v/>
      </c>
      <c r="P562" s="72" t="str">
        <f>IF(AND('Taarten koppelen'!G19&lt;&gt;"",$Y562&lt;&gt;""),'Taarten koppelen'!G19,"")</f>
        <v/>
      </c>
      <c r="Q562" s="17" t="str">
        <f t="shared" si="16"/>
        <v/>
      </c>
      <c r="R562" s="102" t="str">
        <f>IF($AE562&lt;&gt;"",VLOOKUP($AE562,Afleveradressen!$A$8:$P$57,8,FALSE),"")</f>
        <v/>
      </c>
      <c r="S562" s="105" t="str">
        <f>IF($AE562&lt;&gt;"",VLOOKUP($AE562,Afleveradressen!$A$8:$P$57,14,FALSE),"")</f>
        <v/>
      </c>
      <c r="T562" s="103" t="str">
        <f>IF(S562&lt;&gt;"",VLOOKUP($S562,stamgegevens!$B$5:$E$15,3,FALSE),"")</f>
        <v/>
      </c>
      <c r="U562" s="103" t="str">
        <f>IF(T562&lt;&gt;"",VLOOKUP($S562,stamgegevens!$B$5:$E$15,4,FALSE),"")</f>
        <v/>
      </c>
      <c r="V562" s="17"/>
      <c r="W562" s="17"/>
      <c r="X562" s="17" t="str">
        <f>IF(Y562="","",VLOOKUP(Y562,stamgegevens!$C$23:$H$52,6,FALSE))</f>
        <v/>
      </c>
      <c r="Y562" s="104" t="str">
        <f>IF('Taarten koppelen'!$U19&lt;&gt;"",'Taarten koppelen'!$U$4,"")</f>
        <v/>
      </c>
      <c r="Z562" s="17" t="str">
        <f>IF('Taarten koppelen'!U19&lt;&gt;"",'Taarten koppelen'!U19,"")</f>
        <v/>
      </c>
      <c r="AE562" s="1" t="str">
        <f t="shared" si="17"/>
        <v/>
      </c>
    </row>
    <row r="563" spans="4:31" x14ac:dyDescent="0.2">
      <c r="D563" s="100" t="str">
        <f>IF($AE563&lt;&gt;"",VLOOKUP($AE563,Afleveradressen!$A$8:$P$57,15,FALSE),"")</f>
        <v/>
      </c>
      <c r="E563" s="17"/>
      <c r="F563" s="17" t="str">
        <f>IF(AE563&lt;&gt;"",Bestelformulier!$F$44,"")</f>
        <v/>
      </c>
      <c r="G563" s="104"/>
      <c r="H563" s="100" t="str">
        <f>IF($AE563&lt;&gt;"",VLOOKUP($AE563,Afleveradressen!$A$8:$P$57,4,FALSE),"")</f>
        <v/>
      </c>
      <c r="I563" s="101" t="str">
        <f>IF($AE563&lt;&gt;"",VLOOKUP($AE563,Afleveradressen!$A$8:$P$57,5,FALSE),"")</f>
        <v/>
      </c>
      <c r="J563" s="101" t="str">
        <f>IF($AE563&lt;&gt;"",VLOOKUP($AE563,Afleveradressen!$A$8:$P$57,6,FALSE),"")</f>
        <v/>
      </c>
      <c r="K563" s="102" t="str">
        <f>IF($AE563&lt;&gt;"",VLOOKUP($AE563,Afleveradressen!$A$8:$P$57,7,FALSE),"")</f>
        <v/>
      </c>
      <c r="L563" s="72" t="str">
        <f>IF(AND('Taarten koppelen'!E20&lt;&gt;"",$Y563&lt;&gt;""),'Taarten koppelen'!E20,"")</f>
        <v/>
      </c>
      <c r="M563" s="72" t="str">
        <f>IF(AND('Taarten koppelen'!F20&lt;&gt;"",$Y563&lt;&gt;""),'Taarten koppelen'!F20,"")</f>
        <v/>
      </c>
      <c r="N563" s="72" t="str">
        <f>IF($AE563&lt;&gt;"",VLOOKUP($AE563,Afleveradressen!$A$8:$P$57,11,FALSE),"")</f>
        <v/>
      </c>
      <c r="O563" s="101" t="str">
        <f>IF($AE563&lt;&gt;"",VLOOKUP($AE563,Afleveradressen!$A$8:$P$57,12,FALSE),"")</f>
        <v/>
      </c>
      <c r="P563" s="72" t="str">
        <f>IF(AND('Taarten koppelen'!G20&lt;&gt;"",$Y563&lt;&gt;""),'Taarten koppelen'!G20,"")</f>
        <v/>
      </c>
      <c r="Q563" s="17" t="str">
        <f t="shared" si="16"/>
        <v/>
      </c>
      <c r="R563" s="102" t="str">
        <f>IF($AE563&lt;&gt;"",VLOOKUP($AE563,Afleveradressen!$A$8:$P$57,8,FALSE),"")</f>
        <v/>
      </c>
      <c r="S563" s="105" t="str">
        <f>IF($AE563&lt;&gt;"",VLOOKUP($AE563,Afleveradressen!$A$8:$P$57,14,FALSE),"")</f>
        <v/>
      </c>
      <c r="T563" s="103" t="str">
        <f>IF(S563&lt;&gt;"",VLOOKUP($S563,stamgegevens!$B$5:$E$15,3,FALSE),"")</f>
        <v/>
      </c>
      <c r="U563" s="103" t="str">
        <f>IF(T563&lt;&gt;"",VLOOKUP($S563,stamgegevens!$B$5:$E$15,4,FALSE),"")</f>
        <v/>
      </c>
      <c r="V563" s="17"/>
      <c r="W563" s="17"/>
      <c r="X563" s="17" t="str">
        <f>IF(Y563="","",VLOOKUP(Y563,stamgegevens!$C$23:$H$52,6,FALSE))</f>
        <v/>
      </c>
      <c r="Y563" s="104" t="str">
        <f>IF('Taarten koppelen'!$U20&lt;&gt;"",'Taarten koppelen'!$U$4,"")</f>
        <v/>
      </c>
      <c r="Z563" s="17" t="str">
        <f>IF('Taarten koppelen'!U20&lt;&gt;"",'Taarten koppelen'!U20,"")</f>
        <v/>
      </c>
      <c r="AE563" s="1" t="str">
        <f t="shared" si="17"/>
        <v/>
      </c>
    </row>
    <row r="564" spans="4:31" x14ac:dyDescent="0.2">
      <c r="D564" s="100" t="str">
        <f>IF($AE564&lt;&gt;"",VLOOKUP($AE564,Afleveradressen!$A$8:$P$57,15,FALSE),"")</f>
        <v/>
      </c>
      <c r="E564" s="17"/>
      <c r="F564" s="17" t="str">
        <f>IF(AE564&lt;&gt;"",Bestelformulier!$F$44,"")</f>
        <v/>
      </c>
      <c r="G564" s="104"/>
      <c r="H564" s="100" t="str">
        <f>IF($AE564&lt;&gt;"",VLOOKUP($AE564,Afleveradressen!$A$8:$P$57,4,FALSE),"")</f>
        <v/>
      </c>
      <c r="I564" s="101" t="str">
        <f>IF($AE564&lt;&gt;"",VLOOKUP($AE564,Afleveradressen!$A$8:$P$57,5,FALSE),"")</f>
        <v/>
      </c>
      <c r="J564" s="101" t="str">
        <f>IF($AE564&lt;&gt;"",VLOOKUP($AE564,Afleveradressen!$A$8:$P$57,6,FALSE),"")</f>
        <v/>
      </c>
      <c r="K564" s="102" t="str">
        <f>IF($AE564&lt;&gt;"",VLOOKUP($AE564,Afleveradressen!$A$8:$P$57,7,FALSE),"")</f>
        <v/>
      </c>
      <c r="L564" s="72" t="str">
        <f>IF(AND('Taarten koppelen'!E21&lt;&gt;"",$Y564&lt;&gt;""),'Taarten koppelen'!E21,"")</f>
        <v/>
      </c>
      <c r="M564" s="72" t="str">
        <f>IF(AND('Taarten koppelen'!F21&lt;&gt;"",$Y564&lt;&gt;""),'Taarten koppelen'!F21,"")</f>
        <v/>
      </c>
      <c r="N564" s="72" t="str">
        <f>IF($AE564&lt;&gt;"",VLOOKUP($AE564,Afleveradressen!$A$8:$P$57,11,FALSE),"")</f>
        <v/>
      </c>
      <c r="O564" s="101" t="str">
        <f>IF($AE564&lt;&gt;"",VLOOKUP($AE564,Afleveradressen!$A$8:$P$57,12,FALSE),"")</f>
        <v/>
      </c>
      <c r="P564" s="72" t="str">
        <f>IF(AND('Taarten koppelen'!G21&lt;&gt;"",$Y564&lt;&gt;""),'Taarten koppelen'!G21,"")</f>
        <v/>
      </c>
      <c r="Q564" s="17" t="str">
        <f t="shared" si="16"/>
        <v/>
      </c>
      <c r="R564" s="102" t="str">
        <f>IF($AE564&lt;&gt;"",VLOOKUP($AE564,Afleveradressen!$A$8:$P$57,8,FALSE),"")</f>
        <v/>
      </c>
      <c r="S564" s="105" t="str">
        <f>IF($AE564&lt;&gt;"",VLOOKUP($AE564,Afleveradressen!$A$8:$P$57,14,FALSE),"")</f>
        <v/>
      </c>
      <c r="T564" s="103" t="str">
        <f>IF(S564&lt;&gt;"",VLOOKUP($S564,stamgegevens!$B$5:$E$15,3,FALSE),"")</f>
        <v/>
      </c>
      <c r="U564" s="103" t="str">
        <f>IF(T564&lt;&gt;"",VLOOKUP($S564,stamgegevens!$B$5:$E$15,4,FALSE),"")</f>
        <v/>
      </c>
      <c r="V564" s="17"/>
      <c r="W564" s="17"/>
      <c r="X564" s="17" t="str">
        <f>IF(Y564="","",VLOOKUP(Y564,stamgegevens!$C$23:$H$52,6,FALSE))</f>
        <v/>
      </c>
      <c r="Y564" s="104" t="str">
        <f>IF('Taarten koppelen'!$U21&lt;&gt;"",'Taarten koppelen'!$U$4,"")</f>
        <v/>
      </c>
      <c r="Z564" s="17" t="str">
        <f>IF('Taarten koppelen'!U21&lt;&gt;"",'Taarten koppelen'!U21,"")</f>
        <v/>
      </c>
      <c r="AE564" s="1" t="str">
        <f t="shared" si="17"/>
        <v/>
      </c>
    </row>
    <row r="565" spans="4:31" x14ac:dyDescent="0.2">
      <c r="D565" s="100" t="str">
        <f>IF($AE565&lt;&gt;"",VLOOKUP($AE565,Afleveradressen!$A$8:$P$57,15,FALSE),"")</f>
        <v/>
      </c>
      <c r="E565" s="17"/>
      <c r="F565" s="17" t="str">
        <f>IF(AE565&lt;&gt;"",Bestelformulier!$F$44,"")</f>
        <v/>
      </c>
      <c r="G565" s="104"/>
      <c r="H565" s="100" t="str">
        <f>IF($AE565&lt;&gt;"",VLOOKUP($AE565,Afleveradressen!$A$8:$P$57,4,FALSE),"")</f>
        <v/>
      </c>
      <c r="I565" s="101" t="str">
        <f>IF($AE565&lt;&gt;"",VLOOKUP($AE565,Afleveradressen!$A$8:$P$57,5,FALSE),"")</f>
        <v/>
      </c>
      <c r="J565" s="101" t="str">
        <f>IF($AE565&lt;&gt;"",VLOOKUP($AE565,Afleveradressen!$A$8:$P$57,6,FALSE),"")</f>
        <v/>
      </c>
      <c r="K565" s="102" t="str">
        <f>IF($AE565&lt;&gt;"",VLOOKUP($AE565,Afleveradressen!$A$8:$P$57,7,FALSE),"")</f>
        <v/>
      </c>
      <c r="L565" s="72" t="str">
        <f>IF(AND('Taarten koppelen'!E22&lt;&gt;"",$Y565&lt;&gt;""),'Taarten koppelen'!E22,"")</f>
        <v/>
      </c>
      <c r="M565" s="72" t="str">
        <f>IF(AND('Taarten koppelen'!F22&lt;&gt;"",$Y565&lt;&gt;""),'Taarten koppelen'!F22,"")</f>
        <v/>
      </c>
      <c r="N565" s="72" t="str">
        <f>IF($AE565&lt;&gt;"",VLOOKUP($AE565,Afleveradressen!$A$8:$P$57,11,FALSE),"")</f>
        <v/>
      </c>
      <c r="O565" s="101" t="str">
        <f>IF($AE565&lt;&gt;"",VLOOKUP($AE565,Afleveradressen!$A$8:$P$57,12,FALSE),"")</f>
        <v/>
      </c>
      <c r="P565" s="72" t="str">
        <f>IF(AND('Taarten koppelen'!G22&lt;&gt;"",$Y565&lt;&gt;""),'Taarten koppelen'!G22,"")</f>
        <v/>
      </c>
      <c r="Q565" s="17" t="str">
        <f t="shared" si="16"/>
        <v/>
      </c>
      <c r="R565" s="102" t="str">
        <f>IF($AE565&lt;&gt;"",VLOOKUP($AE565,Afleveradressen!$A$8:$P$57,8,FALSE),"")</f>
        <v/>
      </c>
      <c r="S565" s="105" t="str">
        <f>IF($AE565&lt;&gt;"",VLOOKUP($AE565,Afleveradressen!$A$8:$P$57,14,FALSE),"")</f>
        <v/>
      </c>
      <c r="T565" s="103" t="str">
        <f>IF(S565&lt;&gt;"",VLOOKUP($S565,stamgegevens!$B$5:$E$15,3,FALSE),"")</f>
        <v/>
      </c>
      <c r="U565" s="103" t="str">
        <f>IF(T565&lt;&gt;"",VLOOKUP($S565,stamgegevens!$B$5:$E$15,4,FALSE),"")</f>
        <v/>
      </c>
      <c r="V565" s="17"/>
      <c r="W565" s="17"/>
      <c r="X565" s="17" t="str">
        <f>IF(Y565="","",VLOOKUP(Y565,stamgegevens!$C$23:$H$52,6,FALSE))</f>
        <v/>
      </c>
      <c r="Y565" s="104" t="str">
        <f>IF('Taarten koppelen'!$U22&lt;&gt;"",'Taarten koppelen'!$U$4,"")</f>
        <v/>
      </c>
      <c r="Z565" s="17" t="str">
        <f>IF('Taarten koppelen'!U22&lt;&gt;"",'Taarten koppelen'!U22,"")</f>
        <v/>
      </c>
      <c r="AE565" s="1" t="str">
        <f t="shared" si="17"/>
        <v/>
      </c>
    </row>
    <row r="566" spans="4:31" x14ac:dyDescent="0.2">
      <c r="D566" s="100" t="str">
        <f>IF($AE566&lt;&gt;"",VLOOKUP($AE566,Afleveradressen!$A$8:$P$57,15,FALSE),"")</f>
        <v/>
      </c>
      <c r="E566" s="17"/>
      <c r="F566" s="17" t="str">
        <f>IF(AE566&lt;&gt;"",Bestelformulier!$F$44,"")</f>
        <v/>
      </c>
      <c r="G566" s="104"/>
      <c r="H566" s="100" t="str">
        <f>IF($AE566&lt;&gt;"",VLOOKUP($AE566,Afleveradressen!$A$8:$P$57,4,FALSE),"")</f>
        <v/>
      </c>
      <c r="I566" s="101" t="str">
        <f>IF($AE566&lt;&gt;"",VLOOKUP($AE566,Afleveradressen!$A$8:$P$57,5,FALSE),"")</f>
        <v/>
      </c>
      <c r="J566" s="101" t="str">
        <f>IF($AE566&lt;&gt;"",VLOOKUP($AE566,Afleveradressen!$A$8:$P$57,6,FALSE),"")</f>
        <v/>
      </c>
      <c r="K566" s="102" t="str">
        <f>IF($AE566&lt;&gt;"",VLOOKUP($AE566,Afleveradressen!$A$8:$P$57,7,FALSE),"")</f>
        <v/>
      </c>
      <c r="L566" s="72" t="str">
        <f>IF(AND('Taarten koppelen'!E23&lt;&gt;"",$Y566&lt;&gt;""),'Taarten koppelen'!E23,"")</f>
        <v/>
      </c>
      <c r="M566" s="72" t="str">
        <f>IF(AND('Taarten koppelen'!F23&lt;&gt;"",$Y566&lt;&gt;""),'Taarten koppelen'!F23,"")</f>
        <v/>
      </c>
      <c r="N566" s="72" t="str">
        <f>IF($AE566&lt;&gt;"",VLOOKUP($AE566,Afleveradressen!$A$8:$P$57,11,FALSE),"")</f>
        <v/>
      </c>
      <c r="O566" s="101" t="str">
        <f>IF($AE566&lt;&gt;"",VLOOKUP($AE566,Afleveradressen!$A$8:$P$57,12,FALSE),"")</f>
        <v/>
      </c>
      <c r="P566" s="72" t="str">
        <f>IF(AND('Taarten koppelen'!G23&lt;&gt;"",$Y566&lt;&gt;""),'Taarten koppelen'!G23,"")</f>
        <v/>
      </c>
      <c r="Q566" s="17" t="str">
        <f t="shared" si="16"/>
        <v/>
      </c>
      <c r="R566" s="102" t="str">
        <f>IF($AE566&lt;&gt;"",VLOOKUP($AE566,Afleveradressen!$A$8:$P$57,8,FALSE),"")</f>
        <v/>
      </c>
      <c r="S566" s="105" t="str">
        <f>IF($AE566&lt;&gt;"",VLOOKUP($AE566,Afleveradressen!$A$8:$P$57,14,FALSE),"")</f>
        <v/>
      </c>
      <c r="T566" s="103" t="str">
        <f>IF(S566&lt;&gt;"",VLOOKUP($S566,stamgegevens!$B$5:$E$15,3,FALSE),"")</f>
        <v/>
      </c>
      <c r="U566" s="103" t="str">
        <f>IF(T566&lt;&gt;"",VLOOKUP($S566,stamgegevens!$B$5:$E$15,4,FALSE),"")</f>
        <v/>
      </c>
      <c r="V566" s="17"/>
      <c r="W566" s="17"/>
      <c r="X566" s="17" t="str">
        <f>IF(Y566="","",VLOOKUP(Y566,stamgegevens!$C$23:$H$52,6,FALSE))</f>
        <v/>
      </c>
      <c r="Y566" s="104" t="str">
        <f>IF('Taarten koppelen'!$U23&lt;&gt;"",'Taarten koppelen'!$U$4,"")</f>
        <v/>
      </c>
      <c r="Z566" s="17" t="str">
        <f>IF('Taarten koppelen'!U23&lt;&gt;"",'Taarten koppelen'!U23,"")</f>
        <v/>
      </c>
      <c r="AE566" s="1" t="str">
        <f t="shared" si="17"/>
        <v/>
      </c>
    </row>
    <row r="567" spans="4:31" x14ac:dyDescent="0.2">
      <c r="D567" s="100" t="str">
        <f>IF($AE567&lt;&gt;"",VLOOKUP($AE567,Afleveradressen!$A$8:$P$57,15,FALSE),"")</f>
        <v/>
      </c>
      <c r="E567" s="17"/>
      <c r="F567" s="17" t="str">
        <f>IF(AE567&lt;&gt;"",Bestelformulier!$F$44,"")</f>
        <v/>
      </c>
      <c r="G567" s="104"/>
      <c r="H567" s="100" t="str">
        <f>IF($AE567&lt;&gt;"",VLOOKUP($AE567,Afleveradressen!$A$8:$P$57,4,FALSE),"")</f>
        <v/>
      </c>
      <c r="I567" s="101" t="str">
        <f>IF($AE567&lt;&gt;"",VLOOKUP($AE567,Afleveradressen!$A$8:$P$57,5,FALSE),"")</f>
        <v/>
      </c>
      <c r="J567" s="101" t="str">
        <f>IF($AE567&lt;&gt;"",VLOOKUP($AE567,Afleveradressen!$A$8:$P$57,6,FALSE),"")</f>
        <v/>
      </c>
      <c r="K567" s="102" t="str">
        <f>IF($AE567&lt;&gt;"",VLOOKUP($AE567,Afleveradressen!$A$8:$P$57,7,FALSE),"")</f>
        <v/>
      </c>
      <c r="L567" s="72" t="str">
        <f>IF(AND('Taarten koppelen'!E24&lt;&gt;"",$Y567&lt;&gt;""),'Taarten koppelen'!E24,"")</f>
        <v/>
      </c>
      <c r="M567" s="72" t="str">
        <f>IF(AND('Taarten koppelen'!F24&lt;&gt;"",$Y567&lt;&gt;""),'Taarten koppelen'!F24,"")</f>
        <v/>
      </c>
      <c r="N567" s="72" t="str">
        <f>IF($AE567&lt;&gt;"",VLOOKUP($AE567,Afleveradressen!$A$8:$P$57,11,FALSE),"")</f>
        <v/>
      </c>
      <c r="O567" s="101" t="str">
        <f>IF($AE567&lt;&gt;"",VLOOKUP($AE567,Afleveradressen!$A$8:$P$57,12,FALSE),"")</f>
        <v/>
      </c>
      <c r="P567" s="72" t="str">
        <f>IF(AND('Taarten koppelen'!G24&lt;&gt;"",$Y567&lt;&gt;""),'Taarten koppelen'!G24,"")</f>
        <v/>
      </c>
      <c r="Q567" s="17" t="str">
        <f t="shared" si="16"/>
        <v/>
      </c>
      <c r="R567" s="102" t="str">
        <f>IF($AE567&lt;&gt;"",VLOOKUP($AE567,Afleveradressen!$A$8:$P$57,8,FALSE),"")</f>
        <v/>
      </c>
      <c r="S567" s="105" t="str">
        <f>IF($AE567&lt;&gt;"",VLOOKUP($AE567,Afleveradressen!$A$8:$P$57,14,FALSE),"")</f>
        <v/>
      </c>
      <c r="T567" s="103" t="str">
        <f>IF(S567&lt;&gt;"",VLOOKUP($S567,stamgegevens!$B$5:$E$15,3,FALSE),"")</f>
        <v/>
      </c>
      <c r="U567" s="103" t="str">
        <f>IF(T567&lt;&gt;"",VLOOKUP($S567,stamgegevens!$B$5:$E$15,4,FALSE),"")</f>
        <v/>
      </c>
      <c r="V567" s="17"/>
      <c r="W567" s="17"/>
      <c r="X567" s="17" t="str">
        <f>IF(Y567="","",VLOOKUP(Y567,stamgegevens!$C$23:$H$52,6,FALSE))</f>
        <v/>
      </c>
      <c r="Y567" s="104" t="str">
        <f>IF('Taarten koppelen'!$U24&lt;&gt;"",'Taarten koppelen'!$U$4,"")</f>
        <v/>
      </c>
      <c r="Z567" s="17" t="str">
        <f>IF('Taarten koppelen'!U24&lt;&gt;"",'Taarten koppelen'!U24,"")</f>
        <v/>
      </c>
      <c r="AE567" s="1" t="str">
        <f t="shared" si="17"/>
        <v/>
      </c>
    </row>
    <row r="568" spans="4:31" x14ac:dyDescent="0.2">
      <c r="D568" s="100" t="str">
        <f>IF($AE568&lt;&gt;"",VLOOKUP($AE568,Afleveradressen!$A$8:$P$57,15,FALSE),"")</f>
        <v/>
      </c>
      <c r="E568" s="17"/>
      <c r="F568" s="17" t="str">
        <f>IF(AE568&lt;&gt;"",Bestelformulier!$F$44,"")</f>
        <v/>
      </c>
      <c r="G568" s="104"/>
      <c r="H568" s="100" t="str">
        <f>IF($AE568&lt;&gt;"",VLOOKUP($AE568,Afleveradressen!$A$8:$P$57,4,FALSE),"")</f>
        <v/>
      </c>
      <c r="I568" s="101" t="str">
        <f>IF($AE568&lt;&gt;"",VLOOKUP($AE568,Afleveradressen!$A$8:$P$57,5,FALSE),"")</f>
        <v/>
      </c>
      <c r="J568" s="101" t="str">
        <f>IF($AE568&lt;&gt;"",VLOOKUP($AE568,Afleveradressen!$A$8:$P$57,6,FALSE),"")</f>
        <v/>
      </c>
      <c r="K568" s="102" t="str">
        <f>IF($AE568&lt;&gt;"",VLOOKUP($AE568,Afleveradressen!$A$8:$P$57,7,FALSE),"")</f>
        <v/>
      </c>
      <c r="L568" s="72" t="str">
        <f>IF(AND('Taarten koppelen'!E25&lt;&gt;"",$Y568&lt;&gt;""),'Taarten koppelen'!E25,"")</f>
        <v/>
      </c>
      <c r="M568" s="72" t="str">
        <f>IF(AND('Taarten koppelen'!F25&lt;&gt;"",$Y568&lt;&gt;""),'Taarten koppelen'!F25,"")</f>
        <v/>
      </c>
      <c r="N568" s="72" t="str">
        <f>IF($AE568&lt;&gt;"",VLOOKUP($AE568,Afleveradressen!$A$8:$P$57,11,FALSE),"")</f>
        <v/>
      </c>
      <c r="O568" s="101" t="str">
        <f>IF($AE568&lt;&gt;"",VLOOKUP($AE568,Afleveradressen!$A$8:$P$57,12,FALSE),"")</f>
        <v/>
      </c>
      <c r="P568" s="72" t="str">
        <f>IF(AND('Taarten koppelen'!G25&lt;&gt;"",$Y568&lt;&gt;""),'Taarten koppelen'!G25,"")</f>
        <v/>
      </c>
      <c r="Q568" s="17" t="str">
        <f t="shared" si="16"/>
        <v/>
      </c>
      <c r="R568" s="102" t="str">
        <f>IF($AE568&lt;&gt;"",VLOOKUP($AE568,Afleveradressen!$A$8:$P$57,8,FALSE),"")</f>
        <v/>
      </c>
      <c r="S568" s="105" t="str">
        <f>IF($AE568&lt;&gt;"",VLOOKUP($AE568,Afleveradressen!$A$8:$P$57,14,FALSE),"")</f>
        <v/>
      </c>
      <c r="T568" s="103" t="str">
        <f>IF(S568&lt;&gt;"",VLOOKUP($S568,stamgegevens!$B$5:$E$15,3,FALSE),"")</f>
        <v/>
      </c>
      <c r="U568" s="103" t="str">
        <f>IF(T568&lt;&gt;"",VLOOKUP($S568,stamgegevens!$B$5:$E$15,4,FALSE),"")</f>
        <v/>
      </c>
      <c r="V568" s="17"/>
      <c r="W568" s="17"/>
      <c r="X568" s="17" t="str">
        <f>IF(Y568="","",VLOOKUP(Y568,stamgegevens!$C$23:$H$52,6,FALSE))</f>
        <v/>
      </c>
      <c r="Y568" s="104" t="str">
        <f>IF('Taarten koppelen'!$U25&lt;&gt;"",'Taarten koppelen'!$U$4,"")</f>
        <v/>
      </c>
      <c r="Z568" s="17" t="str">
        <f>IF('Taarten koppelen'!U25&lt;&gt;"",'Taarten koppelen'!U25,"")</f>
        <v/>
      </c>
      <c r="AE568" s="1" t="str">
        <f t="shared" si="17"/>
        <v/>
      </c>
    </row>
    <row r="569" spans="4:31" x14ac:dyDescent="0.2">
      <c r="D569" s="100" t="str">
        <f>IF($AE569&lt;&gt;"",VLOOKUP($AE569,Afleveradressen!$A$8:$P$57,15,FALSE),"")</f>
        <v/>
      </c>
      <c r="E569" s="17"/>
      <c r="F569" s="17" t="str">
        <f>IF(AE569&lt;&gt;"",Bestelformulier!$F$44,"")</f>
        <v/>
      </c>
      <c r="G569" s="104"/>
      <c r="H569" s="100" t="str">
        <f>IF($AE569&lt;&gt;"",VLOOKUP($AE569,Afleveradressen!$A$8:$P$57,4,FALSE),"")</f>
        <v/>
      </c>
      <c r="I569" s="101" t="str">
        <f>IF($AE569&lt;&gt;"",VLOOKUP($AE569,Afleveradressen!$A$8:$P$57,5,FALSE),"")</f>
        <v/>
      </c>
      <c r="J569" s="101" t="str">
        <f>IF($AE569&lt;&gt;"",VLOOKUP($AE569,Afleveradressen!$A$8:$P$57,6,FALSE),"")</f>
        <v/>
      </c>
      <c r="K569" s="102" t="str">
        <f>IF($AE569&lt;&gt;"",VLOOKUP($AE569,Afleveradressen!$A$8:$P$57,7,FALSE),"")</f>
        <v/>
      </c>
      <c r="L569" s="72" t="str">
        <f>IF(AND('Taarten koppelen'!E26&lt;&gt;"",$Y569&lt;&gt;""),'Taarten koppelen'!E26,"")</f>
        <v/>
      </c>
      <c r="M569" s="72" t="str">
        <f>IF(AND('Taarten koppelen'!F26&lt;&gt;"",$Y569&lt;&gt;""),'Taarten koppelen'!F26,"")</f>
        <v/>
      </c>
      <c r="N569" s="72" t="str">
        <f>IF($AE569&lt;&gt;"",VLOOKUP($AE569,Afleveradressen!$A$8:$P$57,11,FALSE),"")</f>
        <v/>
      </c>
      <c r="O569" s="101" t="str">
        <f>IF($AE569&lt;&gt;"",VLOOKUP($AE569,Afleveradressen!$A$8:$P$57,12,FALSE),"")</f>
        <v/>
      </c>
      <c r="P569" s="72" t="str">
        <f>IF(AND('Taarten koppelen'!G26&lt;&gt;"",$Y569&lt;&gt;""),'Taarten koppelen'!G26,"")</f>
        <v/>
      </c>
      <c r="Q569" s="17" t="str">
        <f t="shared" si="16"/>
        <v/>
      </c>
      <c r="R569" s="102" t="str">
        <f>IF($AE569&lt;&gt;"",VLOOKUP($AE569,Afleveradressen!$A$8:$P$57,8,FALSE),"")</f>
        <v/>
      </c>
      <c r="S569" s="105" t="str">
        <f>IF($AE569&lt;&gt;"",VLOOKUP($AE569,Afleveradressen!$A$8:$P$57,14,FALSE),"")</f>
        <v/>
      </c>
      <c r="T569" s="103" t="str">
        <f>IF(S569&lt;&gt;"",VLOOKUP($S569,stamgegevens!$B$5:$E$15,3,FALSE),"")</f>
        <v/>
      </c>
      <c r="U569" s="103" t="str">
        <f>IF(T569&lt;&gt;"",VLOOKUP($S569,stamgegevens!$B$5:$E$15,4,FALSE),"")</f>
        <v/>
      </c>
      <c r="V569" s="17"/>
      <c r="W569" s="17"/>
      <c r="X569" s="17" t="str">
        <f>IF(Y569="","",VLOOKUP(Y569,stamgegevens!$C$23:$H$52,6,FALSE))</f>
        <v/>
      </c>
      <c r="Y569" s="104" t="str">
        <f>IF('Taarten koppelen'!$U26&lt;&gt;"",'Taarten koppelen'!$U$4,"")</f>
        <v/>
      </c>
      <c r="Z569" s="17" t="str">
        <f>IF('Taarten koppelen'!U26&lt;&gt;"",'Taarten koppelen'!U26,"")</f>
        <v/>
      </c>
      <c r="AE569" s="1" t="str">
        <f t="shared" si="17"/>
        <v/>
      </c>
    </row>
    <row r="570" spans="4:31" x14ac:dyDescent="0.2">
      <c r="D570" s="100" t="str">
        <f>IF($AE570&lt;&gt;"",VLOOKUP($AE570,Afleveradressen!$A$8:$P$57,15,FALSE),"")</f>
        <v/>
      </c>
      <c r="E570" s="17"/>
      <c r="F570" s="17" t="str">
        <f>IF(AE570&lt;&gt;"",Bestelformulier!$F$44,"")</f>
        <v/>
      </c>
      <c r="G570" s="104"/>
      <c r="H570" s="100" t="str">
        <f>IF($AE570&lt;&gt;"",VLOOKUP($AE570,Afleveradressen!$A$8:$P$57,4,FALSE),"")</f>
        <v/>
      </c>
      <c r="I570" s="101" t="str">
        <f>IF($AE570&lt;&gt;"",VLOOKUP($AE570,Afleveradressen!$A$8:$P$57,5,FALSE),"")</f>
        <v/>
      </c>
      <c r="J570" s="101" t="str">
        <f>IF($AE570&lt;&gt;"",VLOOKUP($AE570,Afleveradressen!$A$8:$P$57,6,FALSE),"")</f>
        <v/>
      </c>
      <c r="K570" s="102" t="str">
        <f>IF($AE570&lt;&gt;"",VLOOKUP($AE570,Afleveradressen!$A$8:$P$57,7,FALSE),"")</f>
        <v/>
      </c>
      <c r="L570" s="72" t="str">
        <f>IF(AND('Taarten koppelen'!E27&lt;&gt;"",$Y570&lt;&gt;""),'Taarten koppelen'!E27,"")</f>
        <v/>
      </c>
      <c r="M570" s="72" t="str">
        <f>IF(AND('Taarten koppelen'!F27&lt;&gt;"",$Y570&lt;&gt;""),'Taarten koppelen'!F27,"")</f>
        <v/>
      </c>
      <c r="N570" s="72" t="str">
        <f>IF($AE570&lt;&gt;"",VLOOKUP($AE570,Afleveradressen!$A$8:$P$57,11,FALSE),"")</f>
        <v/>
      </c>
      <c r="O570" s="101" t="str">
        <f>IF($AE570&lt;&gt;"",VLOOKUP($AE570,Afleveradressen!$A$8:$P$57,12,FALSE),"")</f>
        <v/>
      </c>
      <c r="P570" s="72" t="str">
        <f>IF(AND('Taarten koppelen'!G27&lt;&gt;"",$Y570&lt;&gt;""),'Taarten koppelen'!G27,"")</f>
        <v/>
      </c>
      <c r="Q570" s="17" t="str">
        <f t="shared" si="16"/>
        <v/>
      </c>
      <c r="R570" s="102" t="str">
        <f>IF($AE570&lt;&gt;"",VLOOKUP($AE570,Afleveradressen!$A$8:$P$57,8,FALSE),"")</f>
        <v/>
      </c>
      <c r="S570" s="105" t="str">
        <f>IF($AE570&lt;&gt;"",VLOOKUP($AE570,Afleveradressen!$A$8:$P$57,14,FALSE),"")</f>
        <v/>
      </c>
      <c r="T570" s="103" t="str">
        <f>IF(S570&lt;&gt;"",VLOOKUP($S570,stamgegevens!$B$5:$E$15,3,FALSE),"")</f>
        <v/>
      </c>
      <c r="U570" s="103" t="str">
        <f>IF(T570&lt;&gt;"",VLOOKUP($S570,stamgegevens!$B$5:$E$15,4,FALSE),"")</f>
        <v/>
      </c>
      <c r="V570" s="17"/>
      <c r="W570" s="17"/>
      <c r="X570" s="17" t="str">
        <f>IF(Y570="","",VLOOKUP(Y570,stamgegevens!$C$23:$H$52,6,FALSE))</f>
        <v/>
      </c>
      <c r="Y570" s="104" t="str">
        <f>IF('Taarten koppelen'!$U27&lt;&gt;"",'Taarten koppelen'!$U$4,"")</f>
        <v/>
      </c>
      <c r="Z570" s="17" t="str">
        <f>IF('Taarten koppelen'!U27&lt;&gt;"",'Taarten koppelen'!U27,"")</f>
        <v/>
      </c>
      <c r="AE570" s="1" t="str">
        <f t="shared" si="17"/>
        <v/>
      </c>
    </row>
    <row r="571" spans="4:31" x14ac:dyDescent="0.2">
      <c r="D571" s="100" t="str">
        <f>IF($AE571&lt;&gt;"",VLOOKUP($AE571,Afleveradressen!$A$8:$P$57,15,FALSE),"")</f>
        <v/>
      </c>
      <c r="E571" s="17"/>
      <c r="F571" s="17" t="str">
        <f>IF(AE571&lt;&gt;"",Bestelformulier!$F$44,"")</f>
        <v/>
      </c>
      <c r="G571" s="104"/>
      <c r="H571" s="100" t="str">
        <f>IF($AE571&lt;&gt;"",VLOOKUP($AE571,Afleveradressen!$A$8:$P$57,4,FALSE),"")</f>
        <v/>
      </c>
      <c r="I571" s="101" t="str">
        <f>IF($AE571&lt;&gt;"",VLOOKUP($AE571,Afleveradressen!$A$8:$P$57,5,FALSE),"")</f>
        <v/>
      </c>
      <c r="J571" s="101" t="str">
        <f>IF($AE571&lt;&gt;"",VLOOKUP($AE571,Afleveradressen!$A$8:$P$57,6,FALSE),"")</f>
        <v/>
      </c>
      <c r="K571" s="102" t="str">
        <f>IF($AE571&lt;&gt;"",VLOOKUP($AE571,Afleveradressen!$A$8:$P$57,7,FALSE),"")</f>
        <v/>
      </c>
      <c r="L571" s="72" t="str">
        <f>IF(AND('Taarten koppelen'!E28&lt;&gt;"",$Y571&lt;&gt;""),'Taarten koppelen'!E28,"")</f>
        <v/>
      </c>
      <c r="M571" s="72" t="str">
        <f>IF(AND('Taarten koppelen'!F28&lt;&gt;"",$Y571&lt;&gt;""),'Taarten koppelen'!F28,"")</f>
        <v/>
      </c>
      <c r="N571" s="72" t="str">
        <f>IF($AE571&lt;&gt;"",VLOOKUP($AE571,Afleveradressen!$A$8:$P$57,11,FALSE),"")</f>
        <v/>
      </c>
      <c r="O571" s="101" t="str">
        <f>IF($AE571&lt;&gt;"",VLOOKUP($AE571,Afleveradressen!$A$8:$P$57,12,FALSE),"")</f>
        <v/>
      </c>
      <c r="P571" s="72" t="str">
        <f>IF(AND('Taarten koppelen'!G28&lt;&gt;"",$Y571&lt;&gt;""),'Taarten koppelen'!G28,"")</f>
        <v/>
      </c>
      <c r="Q571" s="17" t="str">
        <f t="shared" si="16"/>
        <v/>
      </c>
      <c r="R571" s="102" t="str">
        <f>IF($AE571&lt;&gt;"",VLOOKUP($AE571,Afleveradressen!$A$8:$P$57,8,FALSE),"")</f>
        <v/>
      </c>
      <c r="S571" s="105" t="str">
        <f>IF($AE571&lt;&gt;"",VLOOKUP($AE571,Afleveradressen!$A$8:$P$57,14,FALSE),"")</f>
        <v/>
      </c>
      <c r="T571" s="103" t="str">
        <f>IF(S571&lt;&gt;"",VLOOKUP($S571,stamgegevens!$B$5:$E$15,3,FALSE),"")</f>
        <v/>
      </c>
      <c r="U571" s="103" t="str">
        <f>IF(T571&lt;&gt;"",VLOOKUP($S571,stamgegevens!$B$5:$E$15,4,FALSE),"")</f>
        <v/>
      </c>
      <c r="V571" s="17"/>
      <c r="W571" s="17"/>
      <c r="X571" s="17" t="str">
        <f>IF(Y571="","",VLOOKUP(Y571,stamgegevens!$C$23:$H$52,6,FALSE))</f>
        <v/>
      </c>
      <c r="Y571" s="104" t="str">
        <f>IF('Taarten koppelen'!$U28&lt;&gt;"",'Taarten koppelen'!$U$4,"")</f>
        <v/>
      </c>
      <c r="Z571" s="17" t="str">
        <f>IF('Taarten koppelen'!U28&lt;&gt;"",'Taarten koppelen'!U28,"")</f>
        <v/>
      </c>
      <c r="AE571" s="1" t="str">
        <f t="shared" si="17"/>
        <v/>
      </c>
    </row>
    <row r="572" spans="4:31" x14ac:dyDescent="0.2">
      <c r="D572" s="100" t="str">
        <f>IF($AE572&lt;&gt;"",VLOOKUP($AE572,Afleveradressen!$A$8:$P$57,15,FALSE),"")</f>
        <v/>
      </c>
      <c r="E572" s="17"/>
      <c r="F572" s="17" t="str">
        <f>IF(AE572&lt;&gt;"",Bestelformulier!$F$44,"")</f>
        <v/>
      </c>
      <c r="G572" s="104"/>
      <c r="H572" s="100" t="str">
        <f>IF($AE572&lt;&gt;"",VLOOKUP($AE572,Afleveradressen!$A$8:$P$57,4,FALSE),"")</f>
        <v/>
      </c>
      <c r="I572" s="101" t="str">
        <f>IF($AE572&lt;&gt;"",VLOOKUP($AE572,Afleveradressen!$A$8:$P$57,5,FALSE),"")</f>
        <v/>
      </c>
      <c r="J572" s="101" t="str">
        <f>IF($AE572&lt;&gt;"",VLOOKUP($AE572,Afleveradressen!$A$8:$P$57,6,FALSE),"")</f>
        <v/>
      </c>
      <c r="K572" s="102" t="str">
        <f>IF($AE572&lt;&gt;"",VLOOKUP($AE572,Afleveradressen!$A$8:$P$57,7,FALSE),"")</f>
        <v/>
      </c>
      <c r="L572" s="72" t="str">
        <f>IF(AND('Taarten koppelen'!E29&lt;&gt;"",$Y572&lt;&gt;""),'Taarten koppelen'!E29,"")</f>
        <v/>
      </c>
      <c r="M572" s="72" t="str">
        <f>IF(AND('Taarten koppelen'!F29&lt;&gt;"",$Y572&lt;&gt;""),'Taarten koppelen'!F29,"")</f>
        <v/>
      </c>
      <c r="N572" s="72" t="str">
        <f>IF($AE572&lt;&gt;"",VLOOKUP($AE572,Afleveradressen!$A$8:$P$57,11,FALSE),"")</f>
        <v/>
      </c>
      <c r="O572" s="101" t="str">
        <f>IF($AE572&lt;&gt;"",VLOOKUP($AE572,Afleveradressen!$A$8:$P$57,12,FALSE),"")</f>
        <v/>
      </c>
      <c r="P572" s="72" t="str">
        <f>IF(AND('Taarten koppelen'!G29&lt;&gt;"",$Y572&lt;&gt;""),'Taarten koppelen'!G29,"")</f>
        <v/>
      </c>
      <c r="Q572" s="17" t="str">
        <f t="shared" si="16"/>
        <v/>
      </c>
      <c r="R572" s="102" t="str">
        <f>IF($AE572&lt;&gt;"",VLOOKUP($AE572,Afleveradressen!$A$8:$P$57,8,FALSE),"")</f>
        <v/>
      </c>
      <c r="S572" s="105" t="str">
        <f>IF($AE572&lt;&gt;"",VLOOKUP($AE572,Afleveradressen!$A$8:$P$57,14,FALSE),"")</f>
        <v/>
      </c>
      <c r="T572" s="103" t="str">
        <f>IF(S572&lt;&gt;"",VLOOKUP($S572,stamgegevens!$B$5:$E$15,3,FALSE),"")</f>
        <v/>
      </c>
      <c r="U572" s="103" t="str">
        <f>IF(T572&lt;&gt;"",VLOOKUP($S572,stamgegevens!$B$5:$E$15,4,FALSE),"")</f>
        <v/>
      </c>
      <c r="V572" s="17"/>
      <c r="W572" s="17"/>
      <c r="X572" s="17" t="str">
        <f>IF(Y572="","",VLOOKUP(Y572,stamgegevens!$C$23:$H$52,6,FALSE))</f>
        <v/>
      </c>
      <c r="Y572" s="104" t="str">
        <f>IF('Taarten koppelen'!$U29&lt;&gt;"",'Taarten koppelen'!$U$4,"")</f>
        <v/>
      </c>
      <c r="Z572" s="17" t="str">
        <f>IF('Taarten koppelen'!U29&lt;&gt;"",'Taarten koppelen'!U29,"")</f>
        <v/>
      </c>
      <c r="AE572" s="1" t="str">
        <f t="shared" si="17"/>
        <v/>
      </c>
    </row>
    <row r="573" spans="4:31" x14ac:dyDescent="0.2">
      <c r="D573" s="100" t="str">
        <f>IF($AE573&lt;&gt;"",VLOOKUP($AE573,Afleveradressen!$A$8:$P$57,15,FALSE),"")</f>
        <v/>
      </c>
      <c r="E573" s="17"/>
      <c r="F573" s="17" t="str">
        <f>IF(AE573&lt;&gt;"",Bestelformulier!$F$44,"")</f>
        <v/>
      </c>
      <c r="G573" s="104"/>
      <c r="H573" s="100" t="str">
        <f>IF($AE573&lt;&gt;"",VLOOKUP($AE573,Afleveradressen!$A$8:$P$57,4,FALSE),"")</f>
        <v/>
      </c>
      <c r="I573" s="101" t="str">
        <f>IF($AE573&lt;&gt;"",VLOOKUP($AE573,Afleveradressen!$A$8:$P$57,5,FALSE),"")</f>
        <v/>
      </c>
      <c r="J573" s="101" t="str">
        <f>IF($AE573&lt;&gt;"",VLOOKUP($AE573,Afleveradressen!$A$8:$P$57,6,FALSE),"")</f>
        <v/>
      </c>
      <c r="K573" s="102" t="str">
        <f>IF($AE573&lt;&gt;"",VLOOKUP($AE573,Afleveradressen!$A$8:$P$57,7,FALSE),"")</f>
        <v/>
      </c>
      <c r="L573" s="72" t="str">
        <f>IF(AND('Taarten koppelen'!E30&lt;&gt;"",$Y573&lt;&gt;""),'Taarten koppelen'!E30,"")</f>
        <v/>
      </c>
      <c r="M573" s="72" t="str">
        <f>IF(AND('Taarten koppelen'!F30&lt;&gt;"",$Y573&lt;&gt;""),'Taarten koppelen'!F30,"")</f>
        <v/>
      </c>
      <c r="N573" s="72" t="str">
        <f>IF($AE573&lt;&gt;"",VLOOKUP($AE573,Afleveradressen!$A$8:$P$57,11,FALSE),"")</f>
        <v/>
      </c>
      <c r="O573" s="101" t="str">
        <f>IF($AE573&lt;&gt;"",VLOOKUP($AE573,Afleveradressen!$A$8:$P$57,12,FALSE),"")</f>
        <v/>
      </c>
      <c r="P573" s="72" t="str">
        <f>IF(AND('Taarten koppelen'!G30&lt;&gt;"",$Y573&lt;&gt;""),'Taarten koppelen'!G30,"")</f>
        <v/>
      </c>
      <c r="Q573" s="17" t="str">
        <f t="shared" si="16"/>
        <v/>
      </c>
      <c r="R573" s="102" t="str">
        <f>IF($AE573&lt;&gt;"",VLOOKUP($AE573,Afleveradressen!$A$8:$P$57,8,FALSE),"")</f>
        <v/>
      </c>
      <c r="S573" s="105" t="str">
        <f>IF($AE573&lt;&gt;"",VLOOKUP($AE573,Afleveradressen!$A$8:$P$57,14,FALSE),"")</f>
        <v/>
      </c>
      <c r="T573" s="103" t="str">
        <f>IF(S573&lt;&gt;"",VLOOKUP($S573,stamgegevens!$B$5:$E$15,3,FALSE),"")</f>
        <v/>
      </c>
      <c r="U573" s="103" t="str">
        <f>IF(T573&lt;&gt;"",VLOOKUP($S573,stamgegevens!$B$5:$E$15,4,FALSE),"")</f>
        <v/>
      </c>
      <c r="V573" s="17"/>
      <c r="W573" s="17"/>
      <c r="X573" s="17" t="str">
        <f>IF(Y573="","",VLOOKUP(Y573,stamgegevens!$C$23:$H$52,6,FALSE))</f>
        <v/>
      </c>
      <c r="Y573" s="104" t="str">
        <f>IF('Taarten koppelen'!$U30&lt;&gt;"",'Taarten koppelen'!$U$4,"")</f>
        <v/>
      </c>
      <c r="Z573" s="17" t="str">
        <f>IF('Taarten koppelen'!U30&lt;&gt;"",'Taarten koppelen'!U30,"")</f>
        <v/>
      </c>
      <c r="AE573" s="1" t="str">
        <f t="shared" si="17"/>
        <v/>
      </c>
    </row>
    <row r="574" spans="4:31" x14ac:dyDescent="0.2">
      <c r="D574" s="100" t="str">
        <f>IF($AE574&lt;&gt;"",VLOOKUP($AE574,Afleveradressen!$A$8:$P$57,15,FALSE),"")</f>
        <v/>
      </c>
      <c r="E574" s="17"/>
      <c r="F574" s="17" t="str">
        <f>IF(AE574&lt;&gt;"",Bestelformulier!$F$44,"")</f>
        <v/>
      </c>
      <c r="G574" s="104"/>
      <c r="H574" s="100" t="str">
        <f>IF($AE574&lt;&gt;"",VLOOKUP($AE574,Afleveradressen!$A$8:$P$57,4,FALSE),"")</f>
        <v/>
      </c>
      <c r="I574" s="101" t="str">
        <f>IF($AE574&lt;&gt;"",VLOOKUP($AE574,Afleveradressen!$A$8:$P$57,5,FALSE),"")</f>
        <v/>
      </c>
      <c r="J574" s="101" t="str">
        <f>IF($AE574&lt;&gt;"",VLOOKUP($AE574,Afleveradressen!$A$8:$P$57,6,FALSE),"")</f>
        <v/>
      </c>
      <c r="K574" s="102" t="str">
        <f>IF($AE574&lt;&gt;"",VLOOKUP($AE574,Afleveradressen!$A$8:$P$57,7,FALSE),"")</f>
        <v/>
      </c>
      <c r="L574" s="72" t="str">
        <f>IF(AND('Taarten koppelen'!E31&lt;&gt;"",$Y574&lt;&gt;""),'Taarten koppelen'!E31,"")</f>
        <v/>
      </c>
      <c r="M574" s="72" t="str">
        <f>IF(AND('Taarten koppelen'!F31&lt;&gt;"",$Y574&lt;&gt;""),'Taarten koppelen'!F31,"")</f>
        <v/>
      </c>
      <c r="N574" s="72" t="str">
        <f>IF($AE574&lt;&gt;"",VLOOKUP($AE574,Afleveradressen!$A$8:$P$57,11,FALSE),"")</f>
        <v/>
      </c>
      <c r="O574" s="101" t="str">
        <f>IF($AE574&lt;&gt;"",VLOOKUP($AE574,Afleveradressen!$A$8:$P$57,12,FALSE),"")</f>
        <v/>
      </c>
      <c r="P574" s="72" t="str">
        <f>IF(AND('Taarten koppelen'!G31&lt;&gt;"",$Y574&lt;&gt;""),'Taarten koppelen'!G31,"")</f>
        <v/>
      </c>
      <c r="Q574" s="17" t="str">
        <f t="shared" si="16"/>
        <v/>
      </c>
      <c r="R574" s="102" t="str">
        <f>IF($AE574&lt;&gt;"",VLOOKUP($AE574,Afleveradressen!$A$8:$P$57,8,FALSE),"")</f>
        <v/>
      </c>
      <c r="S574" s="105" t="str">
        <f>IF($AE574&lt;&gt;"",VLOOKUP($AE574,Afleveradressen!$A$8:$P$57,14,FALSE),"")</f>
        <v/>
      </c>
      <c r="T574" s="103" t="str">
        <f>IF(S574&lt;&gt;"",VLOOKUP($S574,stamgegevens!$B$5:$E$15,3,FALSE),"")</f>
        <v/>
      </c>
      <c r="U574" s="103" t="str">
        <f>IF(T574&lt;&gt;"",VLOOKUP($S574,stamgegevens!$B$5:$E$15,4,FALSE),"")</f>
        <v/>
      </c>
      <c r="V574" s="17"/>
      <c r="W574" s="17"/>
      <c r="X574" s="17" t="str">
        <f>IF(Y574="","",VLOOKUP(Y574,stamgegevens!$C$23:$H$52,6,FALSE))</f>
        <v/>
      </c>
      <c r="Y574" s="104" t="str">
        <f>IF('Taarten koppelen'!$U31&lt;&gt;"",'Taarten koppelen'!$U$4,"")</f>
        <v/>
      </c>
      <c r="Z574" s="17" t="str">
        <f>IF('Taarten koppelen'!U31&lt;&gt;"",'Taarten koppelen'!U31,"")</f>
        <v/>
      </c>
      <c r="AE574" s="1" t="str">
        <f t="shared" si="17"/>
        <v/>
      </c>
    </row>
    <row r="575" spans="4:31" x14ac:dyDescent="0.2">
      <c r="D575" s="100" t="str">
        <f>IF($AE575&lt;&gt;"",VLOOKUP($AE575,Afleveradressen!$A$8:$P$57,15,FALSE),"")</f>
        <v/>
      </c>
      <c r="E575" s="17"/>
      <c r="F575" s="17" t="str">
        <f>IF(AE575&lt;&gt;"",Bestelformulier!$F$44,"")</f>
        <v/>
      </c>
      <c r="G575" s="104"/>
      <c r="H575" s="100" t="str">
        <f>IF($AE575&lt;&gt;"",VLOOKUP($AE575,Afleveradressen!$A$8:$P$57,4,FALSE),"")</f>
        <v/>
      </c>
      <c r="I575" s="101" t="str">
        <f>IF($AE575&lt;&gt;"",VLOOKUP($AE575,Afleveradressen!$A$8:$P$57,5,FALSE),"")</f>
        <v/>
      </c>
      <c r="J575" s="101" t="str">
        <f>IF($AE575&lt;&gt;"",VLOOKUP($AE575,Afleveradressen!$A$8:$P$57,6,FALSE),"")</f>
        <v/>
      </c>
      <c r="K575" s="102" t="str">
        <f>IF($AE575&lt;&gt;"",VLOOKUP($AE575,Afleveradressen!$A$8:$P$57,7,FALSE),"")</f>
        <v/>
      </c>
      <c r="L575" s="72" t="str">
        <f>IF(AND('Taarten koppelen'!E32&lt;&gt;"",$Y575&lt;&gt;""),'Taarten koppelen'!E32,"")</f>
        <v/>
      </c>
      <c r="M575" s="72" t="str">
        <f>IF(AND('Taarten koppelen'!F32&lt;&gt;"",$Y575&lt;&gt;""),'Taarten koppelen'!F32,"")</f>
        <v/>
      </c>
      <c r="N575" s="72" t="str">
        <f>IF($AE575&lt;&gt;"",VLOOKUP($AE575,Afleveradressen!$A$8:$P$57,11,FALSE),"")</f>
        <v/>
      </c>
      <c r="O575" s="101" t="str">
        <f>IF($AE575&lt;&gt;"",VLOOKUP($AE575,Afleveradressen!$A$8:$P$57,12,FALSE),"")</f>
        <v/>
      </c>
      <c r="P575" s="72" t="str">
        <f>IF(AND('Taarten koppelen'!G32&lt;&gt;"",$Y575&lt;&gt;""),'Taarten koppelen'!G32,"")</f>
        <v/>
      </c>
      <c r="Q575" s="17" t="str">
        <f t="shared" si="16"/>
        <v/>
      </c>
      <c r="R575" s="102" t="str">
        <f>IF($AE575&lt;&gt;"",VLOOKUP($AE575,Afleveradressen!$A$8:$P$57,8,FALSE),"")</f>
        <v/>
      </c>
      <c r="S575" s="105" t="str">
        <f>IF($AE575&lt;&gt;"",VLOOKUP($AE575,Afleveradressen!$A$8:$P$57,14,FALSE),"")</f>
        <v/>
      </c>
      <c r="T575" s="103" t="str">
        <f>IF(S575&lt;&gt;"",VLOOKUP($S575,stamgegevens!$B$5:$E$15,3,FALSE),"")</f>
        <v/>
      </c>
      <c r="U575" s="103" t="str">
        <f>IF(T575&lt;&gt;"",VLOOKUP($S575,stamgegevens!$B$5:$E$15,4,FALSE),"")</f>
        <v/>
      </c>
      <c r="V575" s="17"/>
      <c r="W575" s="17"/>
      <c r="X575" s="17" t="str">
        <f>IF(Y575="","",VLOOKUP(Y575,stamgegevens!$C$23:$H$52,6,FALSE))</f>
        <v/>
      </c>
      <c r="Y575" s="104" t="str">
        <f>IF('Taarten koppelen'!$U32&lt;&gt;"",'Taarten koppelen'!$U$4,"")</f>
        <v/>
      </c>
      <c r="Z575" s="17" t="str">
        <f>IF('Taarten koppelen'!U32&lt;&gt;"",'Taarten koppelen'!U32,"")</f>
        <v/>
      </c>
      <c r="AE575" s="1" t="str">
        <f t="shared" si="17"/>
        <v/>
      </c>
    </row>
    <row r="576" spans="4:31" x14ac:dyDescent="0.2">
      <c r="D576" s="100" t="str">
        <f>IF($AE576&lt;&gt;"",VLOOKUP($AE576,Afleveradressen!$A$8:$P$57,15,FALSE),"")</f>
        <v/>
      </c>
      <c r="E576" s="17"/>
      <c r="F576" s="17" t="str">
        <f>IF(AE576&lt;&gt;"",Bestelformulier!$F$44,"")</f>
        <v/>
      </c>
      <c r="G576" s="104"/>
      <c r="H576" s="100" t="str">
        <f>IF($AE576&lt;&gt;"",VLOOKUP($AE576,Afleveradressen!$A$8:$P$57,4,FALSE),"")</f>
        <v/>
      </c>
      <c r="I576" s="101" t="str">
        <f>IF($AE576&lt;&gt;"",VLOOKUP($AE576,Afleveradressen!$A$8:$P$57,5,FALSE),"")</f>
        <v/>
      </c>
      <c r="J576" s="101" t="str">
        <f>IF($AE576&lt;&gt;"",VLOOKUP($AE576,Afleveradressen!$A$8:$P$57,6,FALSE),"")</f>
        <v/>
      </c>
      <c r="K576" s="102" t="str">
        <f>IF($AE576&lt;&gt;"",VLOOKUP($AE576,Afleveradressen!$A$8:$P$57,7,FALSE),"")</f>
        <v/>
      </c>
      <c r="L576" s="72" t="str">
        <f>IF(AND('Taarten koppelen'!E33&lt;&gt;"",$Y576&lt;&gt;""),'Taarten koppelen'!E33,"")</f>
        <v/>
      </c>
      <c r="M576" s="72" t="str">
        <f>IF(AND('Taarten koppelen'!F33&lt;&gt;"",$Y576&lt;&gt;""),'Taarten koppelen'!F33,"")</f>
        <v/>
      </c>
      <c r="N576" s="72" t="str">
        <f>IF($AE576&lt;&gt;"",VLOOKUP($AE576,Afleveradressen!$A$8:$P$57,11,FALSE),"")</f>
        <v/>
      </c>
      <c r="O576" s="101" t="str">
        <f>IF($AE576&lt;&gt;"",VLOOKUP($AE576,Afleveradressen!$A$8:$P$57,12,FALSE),"")</f>
        <v/>
      </c>
      <c r="P576" s="72" t="str">
        <f>IF(AND('Taarten koppelen'!G33&lt;&gt;"",$Y576&lt;&gt;""),'Taarten koppelen'!G33,"")</f>
        <v/>
      </c>
      <c r="Q576" s="17" t="str">
        <f t="shared" si="16"/>
        <v/>
      </c>
      <c r="R576" s="102" t="str">
        <f>IF($AE576&lt;&gt;"",VLOOKUP($AE576,Afleveradressen!$A$8:$P$57,8,FALSE),"")</f>
        <v/>
      </c>
      <c r="S576" s="105" t="str">
        <f>IF($AE576&lt;&gt;"",VLOOKUP($AE576,Afleveradressen!$A$8:$P$57,14,FALSE),"")</f>
        <v/>
      </c>
      <c r="T576" s="103" t="str">
        <f>IF(S576&lt;&gt;"",VLOOKUP($S576,stamgegevens!$B$5:$E$15,3,FALSE),"")</f>
        <v/>
      </c>
      <c r="U576" s="103" t="str">
        <f>IF(T576&lt;&gt;"",VLOOKUP($S576,stamgegevens!$B$5:$E$15,4,FALSE),"")</f>
        <v/>
      </c>
      <c r="V576" s="17"/>
      <c r="W576" s="17"/>
      <c r="X576" s="17" t="str">
        <f>IF(Y576="","",VLOOKUP(Y576,stamgegevens!$C$23:$H$52,6,FALSE))</f>
        <v/>
      </c>
      <c r="Y576" s="104" t="str">
        <f>IF('Taarten koppelen'!$U33&lt;&gt;"",'Taarten koppelen'!$U$4,"")</f>
        <v/>
      </c>
      <c r="Z576" s="17" t="str">
        <f>IF('Taarten koppelen'!U33&lt;&gt;"",'Taarten koppelen'!U33,"")</f>
        <v/>
      </c>
      <c r="AE576" s="1" t="str">
        <f t="shared" si="17"/>
        <v/>
      </c>
    </row>
    <row r="577" spans="4:31" x14ac:dyDescent="0.2">
      <c r="D577" s="100" t="str">
        <f>IF($AE577&lt;&gt;"",VLOOKUP($AE577,Afleveradressen!$A$8:$P$57,15,FALSE),"")</f>
        <v/>
      </c>
      <c r="E577" s="17"/>
      <c r="F577" s="17" t="str">
        <f>IF(AE577&lt;&gt;"",Bestelformulier!$F$44,"")</f>
        <v/>
      </c>
      <c r="G577" s="104"/>
      <c r="H577" s="100" t="str">
        <f>IF($AE577&lt;&gt;"",VLOOKUP($AE577,Afleveradressen!$A$8:$P$57,4,FALSE),"")</f>
        <v/>
      </c>
      <c r="I577" s="101" t="str">
        <f>IF($AE577&lt;&gt;"",VLOOKUP($AE577,Afleveradressen!$A$8:$P$57,5,FALSE),"")</f>
        <v/>
      </c>
      <c r="J577" s="101" t="str">
        <f>IF($AE577&lt;&gt;"",VLOOKUP($AE577,Afleveradressen!$A$8:$P$57,6,FALSE),"")</f>
        <v/>
      </c>
      <c r="K577" s="102" t="str">
        <f>IF($AE577&lt;&gt;"",VLOOKUP($AE577,Afleveradressen!$A$8:$P$57,7,FALSE),"")</f>
        <v/>
      </c>
      <c r="L577" s="72" t="str">
        <f>IF(AND('Taarten koppelen'!E34&lt;&gt;"",$Y577&lt;&gt;""),'Taarten koppelen'!E34,"")</f>
        <v/>
      </c>
      <c r="M577" s="72" t="str">
        <f>IF(AND('Taarten koppelen'!F34&lt;&gt;"",$Y577&lt;&gt;""),'Taarten koppelen'!F34,"")</f>
        <v/>
      </c>
      <c r="N577" s="72" t="str">
        <f>IF($AE577&lt;&gt;"",VLOOKUP($AE577,Afleveradressen!$A$8:$P$57,11,FALSE),"")</f>
        <v/>
      </c>
      <c r="O577" s="101" t="str">
        <f>IF($AE577&lt;&gt;"",VLOOKUP($AE577,Afleveradressen!$A$8:$P$57,12,FALSE),"")</f>
        <v/>
      </c>
      <c r="P577" s="72" t="str">
        <f>IF(AND('Taarten koppelen'!G34&lt;&gt;"",$Y577&lt;&gt;""),'Taarten koppelen'!G34,"")</f>
        <v/>
      </c>
      <c r="Q577" s="17" t="str">
        <f t="shared" si="16"/>
        <v/>
      </c>
      <c r="R577" s="102" t="str">
        <f>IF($AE577&lt;&gt;"",VLOOKUP($AE577,Afleveradressen!$A$8:$P$57,8,FALSE),"")</f>
        <v/>
      </c>
      <c r="S577" s="105" t="str">
        <f>IF($AE577&lt;&gt;"",VLOOKUP($AE577,Afleveradressen!$A$8:$P$57,14,FALSE),"")</f>
        <v/>
      </c>
      <c r="T577" s="103" t="str">
        <f>IF(S577&lt;&gt;"",VLOOKUP($S577,stamgegevens!$B$5:$E$15,3,FALSE),"")</f>
        <v/>
      </c>
      <c r="U577" s="103" t="str">
        <f>IF(T577&lt;&gt;"",VLOOKUP($S577,stamgegevens!$B$5:$E$15,4,FALSE),"")</f>
        <v/>
      </c>
      <c r="V577" s="17"/>
      <c r="W577" s="17"/>
      <c r="X577" s="17" t="str">
        <f>IF(Y577="","",VLOOKUP(Y577,stamgegevens!$C$23:$H$52,6,FALSE))</f>
        <v/>
      </c>
      <c r="Y577" s="104" t="str">
        <f>IF('Taarten koppelen'!$U34&lt;&gt;"",'Taarten koppelen'!$U$4,"")</f>
        <v/>
      </c>
      <c r="Z577" s="17" t="str">
        <f>IF('Taarten koppelen'!U34&lt;&gt;"",'Taarten koppelen'!U34,"")</f>
        <v/>
      </c>
      <c r="AE577" s="1" t="str">
        <f t="shared" si="17"/>
        <v/>
      </c>
    </row>
    <row r="578" spans="4:31" x14ac:dyDescent="0.2">
      <c r="D578" s="100" t="str">
        <f>IF($AE578&lt;&gt;"",VLOOKUP($AE578,Afleveradressen!$A$8:$P$57,15,FALSE),"")</f>
        <v/>
      </c>
      <c r="E578" s="17"/>
      <c r="F578" s="17" t="str">
        <f>IF(AE578&lt;&gt;"",Bestelformulier!$F$44,"")</f>
        <v/>
      </c>
      <c r="G578" s="104"/>
      <c r="H578" s="100" t="str">
        <f>IF($AE578&lt;&gt;"",VLOOKUP($AE578,Afleveradressen!$A$8:$P$57,4,FALSE),"")</f>
        <v/>
      </c>
      <c r="I578" s="101" t="str">
        <f>IF($AE578&lt;&gt;"",VLOOKUP($AE578,Afleveradressen!$A$8:$P$57,5,FALSE),"")</f>
        <v/>
      </c>
      <c r="J578" s="101" t="str">
        <f>IF($AE578&lt;&gt;"",VLOOKUP($AE578,Afleveradressen!$A$8:$P$57,6,FALSE),"")</f>
        <v/>
      </c>
      <c r="K578" s="102" t="str">
        <f>IF($AE578&lt;&gt;"",VLOOKUP($AE578,Afleveradressen!$A$8:$P$57,7,FALSE),"")</f>
        <v/>
      </c>
      <c r="L578" s="72" t="str">
        <f>IF(AND('Taarten koppelen'!E35&lt;&gt;"",$Y578&lt;&gt;""),'Taarten koppelen'!E35,"")</f>
        <v/>
      </c>
      <c r="M578" s="72" t="str">
        <f>IF(AND('Taarten koppelen'!F35&lt;&gt;"",$Y578&lt;&gt;""),'Taarten koppelen'!F35,"")</f>
        <v/>
      </c>
      <c r="N578" s="72" t="str">
        <f>IF($AE578&lt;&gt;"",VLOOKUP($AE578,Afleveradressen!$A$8:$P$57,11,FALSE),"")</f>
        <v/>
      </c>
      <c r="O578" s="101" t="str">
        <f>IF($AE578&lt;&gt;"",VLOOKUP($AE578,Afleveradressen!$A$8:$P$57,12,FALSE),"")</f>
        <v/>
      </c>
      <c r="P578" s="72" t="str">
        <f>IF(AND('Taarten koppelen'!G35&lt;&gt;"",$Y578&lt;&gt;""),'Taarten koppelen'!G35,"")</f>
        <v/>
      </c>
      <c r="Q578" s="17" t="str">
        <f t="shared" si="16"/>
        <v/>
      </c>
      <c r="R578" s="102" t="str">
        <f>IF($AE578&lt;&gt;"",VLOOKUP($AE578,Afleveradressen!$A$8:$P$57,8,FALSE),"")</f>
        <v/>
      </c>
      <c r="S578" s="105" t="str">
        <f>IF($AE578&lt;&gt;"",VLOOKUP($AE578,Afleveradressen!$A$8:$P$57,14,FALSE),"")</f>
        <v/>
      </c>
      <c r="T578" s="103" t="str">
        <f>IF(S578&lt;&gt;"",VLOOKUP($S578,stamgegevens!$B$5:$E$15,3,FALSE),"")</f>
        <v/>
      </c>
      <c r="U578" s="103" t="str">
        <f>IF(T578&lt;&gt;"",VLOOKUP($S578,stamgegevens!$B$5:$E$15,4,FALSE),"")</f>
        <v/>
      </c>
      <c r="V578" s="17"/>
      <c r="W578" s="17"/>
      <c r="X578" s="17" t="str">
        <f>IF(Y578="","",VLOOKUP(Y578,stamgegevens!$C$23:$H$52,6,FALSE))</f>
        <v/>
      </c>
      <c r="Y578" s="104" t="str">
        <f>IF('Taarten koppelen'!$U35&lt;&gt;"",'Taarten koppelen'!$U$4,"")</f>
        <v/>
      </c>
      <c r="Z578" s="17" t="str">
        <f>IF('Taarten koppelen'!U35&lt;&gt;"",'Taarten koppelen'!U35,"")</f>
        <v/>
      </c>
      <c r="AE578" s="1" t="str">
        <f t="shared" si="17"/>
        <v/>
      </c>
    </row>
    <row r="579" spans="4:31" x14ac:dyDescent="0.2">
      <c r="D579" s="100" t="str">
        <f>IF($AE579&lt;&gt;"",VLOOKUP($AE579,Afleveradressen!$A$8:$P$57,15,FALSE),"")</f>
        <v/>
      </c>
      <c r="E579" s="17"/>
      <c r="F579" s="17" t="str">
        <f>IF(AE579&lt;&gt;"",Bestelformulier!$F$44,"")</f>
        <v/>
      </c>
      <c r="G579" s="104"/>
      <c r="H579" s="100" t="str">
        <f>IF($AE579&lt;&gt;"",VLOOKUP($AE579,Afleveradressen!$A$8:$P$57,4,FALSE),"")</f>
        <v/>
      </c>
      <c r="I579" s="101" t="str">
        <f>IF($AE579&lt;&gt;"",VLOOKUP($AE579,Afleveradressen!$A$8:$P$57,5,FALSE),"")</f>
        <v/>
      </c>
      <c r="J579" s="101" t="str">
        <f>IF($AE579&lt;&gt;"",VLOOKUP($AE579,Afleveradressen!$A$8:$P$57,6,FALSE),"")</f>
        <v/>
      </c>
      <c r="K579" s="102" t="str">
        <f>IF($AE579&lt;&gt;"",VLOOKUP($AE579,Afleveradressen!$A$8:$P$57,7,FALSE),"")</f>
        <v/>
      </c>
      <c r="L579" s="72" t="str">
        <f>IF(AND('Taarten koppelen'!E36&lt;&gt;"",$Y579&lt;&gt;""),'Taarten koppelen'!E36,"")</f>
        <v/>
      </c>
      <c r="M579" s="72" t="str">
        <f>IF(AND('Taarten koppelen'!F36&lt;&gt;"",$Y579&lt;&gt;""),'Taarten koppelen'!F36,"")</f>
        <v/>
      </c>
      <c r="N579" s="72" t="str">
        <f>IF($AE579&lt;&gt;"",VLOOKUP($AE579,Afleveradressen!$A$8:$P$57,11,FALSE),"")</f>
        <v/>
      </c>
      <c r="O579" s="101" t="str">
        <f>IF($AE579&lt;&gt;"",VLOOKUP($AE579,Afleveradressen!$A$8:$P$57,12,FALSE),"")</f>
        <v/>
      </c>
      <c r="P579" s="72" t="str">
        <f>IF(AND('Taarten koppelen'!G36&lt;&gt;"",$Y579&lt;&gt;""),'Taarten koppelen'!G36,"")</f>
        <v/>
      </c>
      <c r="Q579" s="17" t="str">
        <f t="shared" si="16"/>
        <v/>
      </c>
      <c r="R579" s="102" t="str">
        <f>IF($AE579&lt;&gt;"",VLOOKUP($AE579,Afleveradressen!$A$8:$P$57,8,FALSE),"")</f>
        <v/>
      </c>
      <c r="S579" s="105" t="str">
        <f>IF($AE579&lt;&gt;"",VLOOKUP($AE579,Afleveradressen!$A$8:$P$57,14,FALSE),"")</f>
        <v/>
      </c>
      <c r="T579" s="103" t="str">
        <f>IF(S579&lt;&gt;"",VLOOKUP($S579,stamgegevens!$B$5:$E$15,3,FALSE),"")</f>
        <v/>
      </c>
      <c r="U579" s="103" t="str">
        <f>IF(T579&lt;&gt;"",VLOOKUP($S579,stamgegevens!$B$5:$E$15,4,FALSE),"")</f>
        <v/>
      </c>
      <c r="V579" s="17"/>
      <c r="W579" s="17"/>
      <c r="X579" s="17" t="str">
        <f>IF(Y579="","",VLOOKUP(Y579,stamgegevens!$C$23:$H$52,6,FALSE))</f>
        <v/>
      </c>
      <c r="Y579" s="104" t="str">
        <f>IF('Taarten koppelen'!$U36&lt;&gt;"",'Taarten koppelen'!$U$4,"")</f>
        <v/>
      </c>
      <c r="Z579" s="17" t="str">
        <f>IF('Taarten koppelen'!U36&lt;&gt;"",'Taarten koppelen'!U36,"")</f>
        <v/>
      </c>
      <c r="AE579" s="1" t="str">
        <f t="shared" si="17"/>
        <v/>
      </c>
    </row>
    <row r="580" spans="4:31" x14ac:dyDescent="0.2">
      <c r="D580" s="100" t="str">
        <f>IF($AE580&lt;&gt;"",VLOOKUP($AE580,Afleveradressen!$A$8:$P$57,15,FALSE),"")</f>
        <v/>
      </c>
      <c r="E580" s="17"/>
      <c r="F580" s="17" t="str">
        <f>IF(AE580&lt;&gt;"",Bestelformulier!$F$44,"")</f>
        <v/>
      </c>
      <c r="G580" s="104"/>
      <c r="H580" s="100" t="str">
        <f>IF($AE580&lt;&gt;"",VLOOKUP($AE580,Afleveradressen!$A$8:$P$57,4,FALSE),"")</f>
        <v/>
      </c>
      <c r="I580" s="101" t="str">
        <f>IF($AE580&lt;&gt;"",VLOOKUP($AE580,Afleveradressen!$A$8:$P$57,5,FALSE),"")</f>
        <v/>
      </c>
      <c r="J580" s="101" t="str">
        <f>IF($AE580&lt;&gt;"",VLOOKUP($AE580,Afleveradressen!$A$8:$P$57,6,FALSE),"")</f>
        <v/>
      </c>
      <c r="K580" s="102" t="str">
        <f>IF($AE580&lt;&gt;"",VLOOKUP($AE580,Afleveradressen!$A$8:$P$57,7,FALSE),"")</f>
        <v/>
      </c>
      <c r="L580" s="72" t="str">
        <f>IF(AND('Taarten koppelen'!E37&lt;&gt;"",$Y580&lt;&gt;""),'Taarten koppelen'!E37,"")</f>
        <v/>
      </c>
      <c r="M580" s="72" t="str">
        <f>IF(AND('Taarten koppelen'!F37&lt;&gt;"",$Y580&lt;&gt;""),'Taarten koppelen'!F37,"")</f>
        <v/>
      </c>
      <c r="N580" s="72" t="str">
        <f>IF($AE580&lt;&gt;"",VLOOKUP($AE580,Afleveradressen!$A$8:$P$57,11,FALSE),"")</f>
        <v/>
      </c>
      <c r="O580" s="101" t="str">
        <f>IF($AE580&lt;&gt;"",VLOOKUP($AE580,Afleveradressen!$A$8:$P$57,12,FALSE),"")</f>
        <v/>
      </c>
      <c r="P580" s="72" t="str">
        <f>IF(AND('Taarten koppelen'!G37&lt;&gt;"",$Y580&lt;&gt;""),'Taarten koppelen'!G37,"")</f>
        <v/>
      </c>
      <c r="Q580" s="17" t="str">
        <f t="shared" si="16"/>
        <v/>
      </c>
      <c r="R580" s="102" t="str">
        <f>IF($AE580&lt;&gt;"",VLOOKUP($AE580,Afleveradressen!$A$8:$P$57,8,FALSE),"")</f>
        <v/>
      </c>
      <c r="S580" s="105" t="str">
        <f>IF($AE580&lt;&gt;"",VLOOKUP($AE580,Afleveradressen!$A$8:$P$57,14,FALSE),"")</f>
        <v/>
      </c>
      <c r="T580" s="103" t="str">
        <f>IF(S580&lt;&gt;"",VLOOKUP($S580,stamgegevens!$B$5:$E$15,3,FALSE),"")</f>
        <v/>
      </c>
      <c r="U580" s="103" t="str">
        <f>IF(T580&lt;&gt;"",VLOOKUP($S580,stamgegevens!$B$5:$E$15,4,FALSE),"")</f>
        <v/>
      </c>
      <c r="V580" s="17"/>
      <c r="W580" s="17"/>
      <c r="X580" s="17" t="str">
        <f>IF(Y580="","",VLOOKUP(Y580,stamgegevens!$C$23:$H$52,6,FALSE))</f>
        <v/>
      </c>
      <c r="Y580" s="104" t="str">
        <f>IF('Taarten koppelen'!$U37&lt;&gt;"",'Taarten koppelen'!$U$4,"")</f>
        <v/>
      </c>
      <c r="Z580" s="17" t="str">
        <f>IF('Taarten koppelen'!U37&lt;&gt;"",'Taarten koppelen'!U37,"")</f>
        <v/>
      </c>
      <c r="AE580" s="1" t="str">
        <f t="shared" si="17"/>
        <v/>
      </c>
    </row>
    <row r="581" spans="4:31" x14ac:dyDescent="0.2">
      <c r="D581" s="100" t="str">
        <f>IF($AE581&lt;&gt;"",VLOOKUP($AE581,Afleveradressen!$A$8:$P$57,15,FALSE),"")</f>
        <v/>
      </c>
      <c r="E581" s="17"/>
      <c r="F581" s="17" t="str">
        <f>IF(AE581&lt;&gt;"",Bestelformulier!$F$44,"")</f>
        <v/>
      </c>
      <c r="G581" s="104"/>
      <c r="H581" s="100" t="str">
        <f>IF($AE581&lt;&gt;"",VLOOKUP($AE581,Afleveradressen!$A$8:$P$57,4,FALSE),"")</f>
        <v/>
      </c>
      <c r="I581" s="101" t="str">
        <f>IF($AE581&lt;&gt;"",VLOOKUP($AE581,Afleveradressen!$A$8:$P$57,5,FALSE),"")</f>
        <v/>
      </c>
      <c r="J581" s="101" t="str">
        <f>IF($AE581&lt;&gt;"",VLOOKUP($AE581,Afleveradressen!$A$8:$P$57,6,FALSE),"")</f>
        <v/>
      </c>
      <c r="K581" s="102" t="str">
        <f>IF($AE581&lt;&gt;"",VLOOKUP($AE581,Afleveradressen!$A$8:$P$57,7,FALSE),"")</f>
        <v/>
      </c>
      <c r="L581" s="72" t="str">
        <f>IF(AND('Taarten koppelen'!E38&lt;&gt;"",$Y581&lt;&gt;""),'Taarten koppelen'!E38,"")</f>
        <v/>
      </c>
      <c r="M581" s="72" t="str">
        <f>IF(AND('Taarten koppelen'!F38&lt;&gt;"",$Y581&lt;&gt;""),'Taarten koppelen'!F38,"")</f>
        <v/>
      </c>
      <c r="N581" s="72" t="str">
        <f>IF($AE581&lt;&gt;"",VLOOKUP($AE581,Afleveradressen!$A$8:$P$57,11,FALSE),"")</f>
        <v/>
      </c>
      <c r="O581" s="101" t="str">
        <f>IF($AE581&lt;&gt;"",VLOOKUP($AE581,Afleveradressen!$A$8:$P$57,12,FALSE),"")</f>
        <v/>
      </c>
      <c r="P581" s="72" t="str">
        <f>IF(AND('Taarten koppelen'!G38&lt;&gt;"",$Y581&lt;&gt;""),'Taarten koppelen'!G38,"")</f>
        <v/>
      </c>
      <c r="Q581" s="17" t="str">
        <f t="shared" si="16"/>
        <v/>
      </c>
      <c r="R581" s="102" t="str">
        <f>IF($AE581&lt;&gt;"",VLOOKUP($AE581,Afleveradressen!$A$8:$P$57,8,FALSE),"")</f>
        <v/>
      </c>
      <c r="S581" s="105" t="str">
        <f>IF($AE581&lt;&gt;"",VLOOKUP($AE581,Afleveradressen!$A$8:$P$57,14,FALSE),"")</f>
        <v/>
      </c>
      <c r="T581" s="103" t="str">
        <f>IF(S581&lt;&gt;"",VLOOKUP($S581,stamgegevens!$B$5:$E$15,3,FALSE),"")</f>
        <v/>
      </c>
      <c r="U581" s="103" t="str">
        <f>IF(T581&lt;&gt;"",VLOOKUP($S581,stamgegevens!$B$5:$E$15,4,FALSE),"")</f>
        <v/>
      </c>
      <c r="V581" s="17"/>
      <c r="W581" s="17"/>
      <c r="X581" s="17" t="str">
        <f>IF(Y581="","",VLOOKUP(Y581,stamgegevens!$C$23:$H$52,6,FALSE))</f>
        <v/>
      </c>
      <c r="Y581" s="104" t="str">
        <f>IF('Taarten koppelen'!$U38&lt;&gt;"",'Taarten koppelen'!$U$4,"")</f>
        <v/>
      </c>
      <c r="Z581" s="17" t="str">
        <f>IF('Taarten koppelen'!U38&lt;&gt;"",'Taarten koppelen'!U38,"")</f>
        <v/>
      </c>
      <c r="AE581" s="1" t="str">
        <f t="shared" si="17"/>
        <v/>
      </c>
    </row>
    <row r="582" spans="4:31" x14ac:dyDescent="0.2">
      <c r="D582" s="100" t="str">
        <f>IF($AE582&lt;&gt;"",VLOOKUP($AE582,Afleveradressen!$A$8:$P$57,15,FALSE),"")</f>
        <v/>
      </c>
      <c r="E582" s="17"/>
      <c r="F582" s="17" t="str">
        <f>IF(AE582&lt;&gt;"",Bestelformulier!$F$44,"")</f>
        <v/>
      </c>
      <c r="G582" s="104"/>
      <c r="H582" s="100" t="str">
        <f>IF($AE582&lt;&gt;"",VLOOKUP($AE582,Afleveradressen!$A$8:$P$57,4,FALSE),"")</f>
        <v/>
      </c>
      <c r="I582" s="101" t="str">
        <f>IF($AE582&lt;&gt;"",VLOOKUP($AE582,Afleveradressen!$A$8:$P$57,5,FALSE),"")</f>
        <v/>
      </c>
      <c r="J582" s="101" t="str">
        <f>IF($AE582&lt;&gt;"",VLOOKUP($AE582,Afleveradressen!$A$8:$P$57,6,FALSE),"")</f>
        <v/>
      </c>
      <c r="K582" s="102" t="str">
        <f>IF($AE582&lt;&gt;"",VLOOKUP($AE582,Afleveradressen!$A$8:$P$57,7,FALSE),"")</f>
        <v/>
      </c>
      <c r="L582" s="72" t="str">
        <f>IF(AND('Taarten koppelen'!E39&lt;&gt;"",$Y582&lt;&gt;""),'Taarten koppelen'!E39,"")</f>
        <v/>
      </c>
      <c r="M582" s="72" t="str">
        <f>IF(AND('Taarten koppelen'!F39&lt;&gt;"",$Y582&lt;&gt;""),'Taarten koppelen'!F39,"")</f>
        <v/>
      </c>
      <c r="N582" s="72" t="str">
        <f>IF($AE582&lt;&gt;"",VLOOKUP($AE582,Afleveradressen!$A$8:$P$57,11,FALSE),"")</f>
        <v/>
      </c>
      <c r="O582" s="101" t="str">
        <f>IF($AE582&lt;&gt;"",VLOOKUP($AE582,Afleveradressen!$A$8:$P$57,12,FALSE),"")</f>
        <v/>
      </c>
      <c r="P582" s="72" t="str">
        <f>IF(AND('Taarten koppelen'!G39&lt;&gt;"",$Y582&lt;&gt;""),'Taarten koppelen'!G39,"")</f>
        <v/>
      </c>
      <c r="Q582" s="17" t="str">
        <f t="shared" si="16"/>
        <v/>
      </c>
      <c r="R582" s="102" t="str">
        <f>IF($AE582&lt;&gt;"",VLOOKUP($AE582,Afleveradressen!$A$8:$P$57,8,FALSE),"")</f>
        <v/>
      </c>
      <c r="S582" s="105" t="str">
        <f>IF($AE582&lt;&gt;"",VLOOKUP($AE582,Afleveradressen!$A$8:$P$57,14,FALSE),"")</f>
        <v/>
      </c>
      <c r="T582" s="103" t="str">
        <f>IF(S582&lt;&gt;"",VLOOKUP($S582,stamgegevens!$B$5:$E$15,3,FALSE),"")</f>
        <v/>
      </c>
      <c r="U582" s="103" t="str">
        <f>IF(T582&lt;&gt;"",VLOOKUP($S582,stamgegevens!$B$5:$E$15,4,FALSE),"")</f>
        <v/>
      </c>
      <c r="V582" s="17"/>
      <c r="W582" s="17"/>
      <c r="X582" s="17" t="str">
        <f>IF(Y582="","",VLOOKUP(Y582,stamgegevens!$C$23:$H$52,6,FALSE))</f>
        <v/>
      </c>
      <c r="Y582" s="104" t="str">
        <f>IF('Taarten koppelen'!$U39&lt;&gt;"",'Taarten koppelen'!$U$4,"")</f>
        <v/>
      </c>
      <c r="Z582" s="17" t="str">
        <f>IF('Taarten koppelen'!U39&lt;&gt;"",'Taarten koppelen'!U39,"")</f>
        <v/>
      </c>
      <c r="AE582" s="1" t="str">
        <f t="shared" si="17"/>
        <v/>
      </c>
    </row>
    <row r="583" spans="4:31" x14ac:dyDescent="0.2">
      <c r="D583" s="100" t="str">
        <f>IF($AE583&lt;&gt;"",VLOOKUP($AE583,Afleveradressen!$A$8:$P$57,15,FALSE),"")</f>
        <v/>
      </c>
      <c r="E583" s="17"/>
      <c r="F583" s="17" t="str">
        <f>IF(AE583&lt;&gt;"",Bestelformulier!$F$44,"")</f>
        <v/>
      </c>
      <c r="G583" s="104"/>
      <c r="H583" s="100" t="str">
        <f>IF($AE583&lt;&gt;"",VLOOKUP($AE583,Afleveradressen!$A$8:$P$57,4,FALSE),"")</f>
        <v/>
      </c>
      <c r="I583" s="101" t="str">
        <f>IF($AE583&lt;&gt;"",VLOOKUP($AE583,Afleveradressen!$A$8:$P$57,5,FALSE),"")</f>
        <v/>
      </c>
      <c r="J583" s="101" t="str">
        <f>IF($AE583&lt;&gt;"",VLOOKUP($AE583,Afleveradressen!$A$8:$P$57,6,FALSE),"")</f>
        <v/>
      </c>
      <c r="K583" s="102" t="str">
        <f>IF($AE583&lt;&gt;"",VLOOKUP($AE583,Afleveradressen!$A$8:$P$57,7,FALSE),"")</f>
        <v/>
      </c>
      <c r="L583" s="72" t="str">
        <f>IF(AND('Taarten koppelen'!E40&lt;&gt;"",$Y583&lt;&gt;""),'Taarten koppelen'!E40,"")</f>
        <v/>
      </c>
      <c r="M583" s="72" t="str">
        <f>IF(AND('Taarten koppelen'!F40&lt;&gt;"",$Y583&lt;&gt;""),'Taarten koppelen'!F40,"")</f>
        <v/>
      </c>
      <c r="N583" s="72" t="str">
        <f>IF($AE583&lt;&gt;"",VLOOKUP($AE583,Afleveradressen!$A$8:$P$57,11,FALSE),"")</f>
        <v/>
      </c>
      <c r="O583" s="101" t="str">
        <f>IF($AE583&lt;&gt;"",VLOOKUP($AE583,Afleveradressen!$A$8:$P$57,12,FALSE),"")</f>
        <v/>
      </c>
      <c r="P583" s="72" t="str">
        <f>IF(AND('Taarten koppelen'!G40&lt;&gt;"",$Y583&lt;&gt;""),'Taarten koppelen'!G40,"")</f>
        <v/>
      </c>
      <c r="Q583" s="17" t="str">
        <f t="shared" ref="Q583:Q646" si="18">IF(P583&lt;&gt;"","NL","")</f>
        <v/>
      </c>
      <c r="R583" s="102" t="str">
        <f>IF($AE583&lt;&gt;"",VLOOKUP($AE583,Afleveradressen!$A$8:$P$57,8,FALSE),"")</f>
        <v/>
      </c>
      <c r="S583" s="105" t="str">
        <f>IF($AE583&lt;&gt;"",VLOOKUP($AE583,Afleveradressen!$A$8:$P$57,14,FALSE),"")</f>
        <v/>
      </c>
      <c r="T583" s="103" t="str">
        <f>IF(S583&lt;&gt;"",VLOOKUP($S583,stamgegevens!$B$5:$E$15,3,FALSE),"")</f>
        <v/>
      </c>
      <c r="U583" s="103" t="str">
        <f>IF(T583&lt;&gt;"",VLOOKUP($S583,stamgegevens!$B$5:$E$15,4,FALSE),"")</f>
        <v/>
      </c>
      <c r="V583" s="17"/>
      <c r="W583" s="17"/>
      <c r="X583" s="17" t="str">
        <f>IF(Y583="","",VLOOKUP(Y583,stamgegevens!$C$23:$H$52,6,FALSE))</f>
        <v/>
      </c>
      <c r="Y583" s="104" t="str">
        <f>IF('Taarten koppelen'!$U40&lt;&gt;"",'Taarten koppelen'!$U$4,"")</f>
        <v/>
      </c>
      <c r="Z583" s="17" t="str">
        <f>IF('Taarten koppelen'!U40&lt;&gt;"",'Taarten koppelen'!U40,"")</f>
        <v/>
      </c>
      <c r="AE583" s="1" t="str">
        <f t="shared" si="17"/>
        <v/>
      </c>
    </row>
    <row r="584" spans="4:31" x14ac:dyDescent="0.2">
      <c r="D584" s="100" t="str">
        <f>IF($AE584&lt;&gt;"",VLOOKUP($AE584,Afleveradressen!$A$8:$P$57,15,FALSE),"")</f>
        <v/>
      </c>
      <c r="E584" s="17"/>
      <c r="F584" s="17" t="str">
        <f>IF(AE584&lt;&gt;"",Bestelformulier!$F$44,"")</f>
        <v/>
      </c>
      <c r="G584" s="104"/>
      <c r="H584" s="100" t="str">
        <f>IF($AE584&lt;&gt;"",VLOOKUP($AE584,Afleveradressen!$A$8:$P$57,4,FALSE),"")</f>
        <v/>
      </c>
      <c r="I584" s="101" t="str">
        <f>IF($AE584&lt;&gt;"",VLOOKUP($AE584,Afleveradressen!$A$8:$P$57,5,FALSE),"")</f>
        <v/>
      </c>
      <c r="J584" s="101" t="str">
        <f>IF($AE584&lt;&gt;"",VLOOKUP($AE584,Afleveradressen!$A$8:$P$57,6,FALSE),"")</f>
        <v/>
      </c>
      <c r="K584" s="102" t="str">
        <f>IF($AE584&lt;&gt;"",VLOOKUP($AE584,Afleveradressen!$A$8:$P$57,7,FALSE),"")</f>
        <v/>
      </c>
      <c r="L584" s="72" t="str">
        <f>IF(AND('Taarten koppelen'!E41&lt;&gt;"",$Y584&lt;&gt;""),'Taarten koppelen'!E41,"")</f>
        <v/>
      </c>
      <c r="M584" s="72" t="str">
        <f>IF(AND('Taarten koppelen'!F41&lt;&gt;"",$Y584&lt;&gt;""),'Taarten koppelen'!F41,"")</f>
        <v/>
      </c>
      <c r="N584" s="72" t="str">
        <f>IF($AE584&lt;&gt;"",VLOOKUP($AE584,Afleveradressen!$A$8:$P$57,11,FALSE),"")</f>
        <v/>
      </c>
      <c r="O584" s="101" t="str">
        <f>IF($AE584&lt;&gt;"",VLOOKUP($AE584,Afleveradressen!$A$8:$P$57,12,FALSE),"")</f>
        <v/>
      </c>
      <c r="P584" s="72" t="str">
        <f>IF(AND('Taarten koppelen'!G41&lt;&gt;"",$Y584&lt;&gt;""),'Taarten koppelen'!G41,"")</f>
        <v/>
      </c>
      <c r="Q584" s="17" t="str">
        <f t="shared" si="18"/>
        <v/>
      </c>
      <c r="R584" s="102" t="str">
        <f>IF($AE584&lt;&gt;"",VLOOKUP($AE584,Afleveradressen!$A$8:$P$57,8,FALSE),"")</f>
        <v/>
      </c>
      <c r="S584" s="105" t="str">
        <f>IF($AE584&lt;&gt;"",VLOOKUP($AE584,Afleveradressen!$A$8:$P$57,14,FALSE),"")</f>
        <v/>
      </c>
      <c r="T584" s="103" t="str">
        <f>IF(S584&lt;&gt;"",VLOOKUP($S584,stamgegevens!$B$5:$E$15,3,FALSE),"")</f>
        <v/>
      </c>
      <c r="U584" s="103" t="str">
        <f>IF(T584&lt;&gt;"",VLOOKUP($S584,stamgegevens!$B$5:$E$15,4,FALSE),"")</f>
        <v/>
      </c>
      <c r="V584" s="17"/>
      <c r="W584" s="17"/>
      <c r="X584" s="17" t="str">
        <f>IF(Y584="","",VLOOKUP(Y584,stamgegevens!$C$23:$H$52,6,FALSE))</f>
        <v/>
      </c>
      <c r="Y584" s="104" t="str">
        <f>IF('Taarten koppelen'!$U41&lt;&gt;"",'Taarten koppelen'!$U$4,"")</f>
        <v/>
      </c>
      <c r="Z584" s="17" t="str">
        <f>IF('Taarten koppelen'!U41&lt;&gt;"",'Taarten koppelen'!U41,"")</f>
        <v/>
      </c>
      <c r="AE584" s="1" t="str">
        <f t="shared" ref="AE584:AE647" si="19">CONCATENATE(L584,M584,P584)</f>
        <v/>
      </c>
    </row>
    <row r="585" spans="4:31" x14ac:dyDescent="0.2">
      <c r="D585" s="100" t="str">
        <f>IF($AE585&lt;&gt;"",VLOOKUP($AE585,Afleveradressen!$A$8:$P$57,15,FALSE),"")</f>
        <v/>
      </c>
      <c r="E585" s="17"/>
      <c r="F585" s="17" t="str">
        <f>IF(AE585&lt;&gt;"",Bestelformulier!$F$44,"")</f>
        <v/>
      </c>
      <c r="G585" s="104"/>
      <c r="H585" s="100" t="str">
        <f>IF($AE585&lt;&gt;"",VLOOKUP($AE585,Afleveradressen!$A$8:$P$57,4,FALSE),"")</f>
        <v/>
      </c>
      <c r="I585" s="101" t="str">
        <f>IF($AE585&lt;&gt;"",VLOOKUP($AE585,Afleveradressen!$A$8:$P$57,5,FALSE),"")</f>
        <v/>
      </c>
      <c r="J585" s="101" t="str">
        <f>IF($AE585&lt;&gt;"",VLOOKUP($AE585,Afleveradressen!$A$8:$P$57,6,FALSE),"")</f>
        <v/>
      </c>
      <c r="K585" s="102" t="str">
        <f>IF($AE585&lt;&gt;"",VLOOKUP($AE585,Afleveradressen!$A$8:$P$57,7,FALSE),"")</f>
        <v/>
      </c>
      <c r="L585" s="72" t="str">
        <f>IF(AND('Taarten koppelen'!E42&lt;&gt;"",$Y585&lt;&gt;""),'Taarten koppelen'!E42,"")</f>
        <v/>
      </c>
      <c r="M585" s="72" t="str">
        <f>IF(AND('Taarten koppelen'!F42&lt;&gt;"",$Y585&lt;&gt;""),'Taarten koppelen'!F42,"")</f>
        <v/>
      </c>
      <c r="N585" s="72" t="str">
        <f>IF($AE585&lt;&gt;"",VLOOKUP($AE585,Afleveradressen!$A$8:$P$57,11,FALSE),"")</f>
        <v/>
      </c>
      <c r="O585" s="101" t="str">
        <f>IF($AE585&lt;&gt;"",VLOOKUP($AE585,Afleveradressen!$A$8:$P$57,12,FALSE),"")</f>
        <v/>
      </c>
      <c r="P585" s="72" t="str">
        <f>IF(AND('Taarten koppelen'!G42&lt;&gt;"",$Y585&lt;&gt;""),'Taarten koppelen'!G42,"")</f>
        <v/>
      </c>
      <c r="Q585" s="17" t="str">
        <f t="shared" si="18"/>
        <v/>
      </c>
      <c r="R585" s="102" t="str">
        <f>IF($AE585&lt;&gt;"",VLOOKUP($AE585,Afleveradressen!$A$8:$P$57,8,FALSE),"")</f>
        <v/>
      </c>
      <c r="S585" s="105" t="str">
        <f>IF($AE585&lt;&gt;"",VLOOKUP($AE585,Afleveradressen!$A$8:$P$57,14,FALSE),"")</f>
        <v/>
      </c>
      <c r="T585" s="103" t="str">
        <f>IF(S585&lt;&gt;"",VLOOKUP($S585,stamgegevens!$B$5:$E$15,3,FALSE),"")</f>
        <v/>
      </c>
      <c r="U585" s="103" t="str">
        <f>IF(T585&lt;&gt;"",VLOOKUP($S585,stamgegevens!$B$5:$E$15,4,FALSE),"")</f>
        <v/>
      </c>
      <c r="V585" s="17"/>
      <c r="W585" s="17"/>
      <c r="X585" s="17" t="str">
        <f>IF(Y585="","",VLOOKUP(Y585,stamgegevens!$C$23:$H$52,6,FALSE))</f>
        <v/>
      </c>
      <c r="Y585" s="104" t="str">
        <f>IF('Taarten koppelen'!$U42&lt;&gt;"",'Taarten koppelen'!$U$4,"")</f>
        <v/>
      </c>
      <c r="Z585" s="17" t="str">
        <f>IF('Taarten koppelen'!U42&lt;&gt;"",'Taarten koppelen'!U42,"")</f>
        <v/>
      </c>
      <c r="AE585" s="1" t="str">
        <f t="shared" si="19"/>
        <v/>
      </c>
    </row>
    <row r="586" spans="4:31" x14ac:dyDescent="0.2">
      <c r="D586" s="100" t="str">
        <f>IF($AE586&lt;&gt;"",VLOOKUP($AE586,Afleveradressen!$A$8:$P$57,15,FALSE),"")</f>
        <v/>
      </c>
      <c r="E586" s="17"/>
      <c r="F586" s="17" t="str">
        <f>IF(AE586&lt;&gt;"",Bestelformulier!$F$44,"")</f>
        <v/>
      </c>
      <c r="G586" s="104"/>
      <c r="H586" s="100" t="str">
        <f>IF($AE586&lt;&gt;"",VLOOKUP($AE586,Afleveradressen!$A$8:$P$57,4,FALSE),"")</f>
        <v/>
      </c>
      <c r="I586" s="101" t="str">
        <f>IF($AE586&lt;&gt;"",VLOOKUP($AE586,Afleveradressen!$A$8:$P$57,5,FALSE),"")</f>
        <v/>
      </c>
      <c r="J586" s="101" t="str">
        <f>IF($AE586&lt;&gt;"",VLOOKUP($AE586,Afleveradressen!$A$8:$P$57,6,FALSE),"")</f>
        <v/>
      </c>
      <c r="K586" s="102" t="str">
        <f>IF($AE586&lt;&gt;"",VLOOKUP($AE586,Afleveradressen!$A$8:$P$57,7,FALSE),"")</f>
        <v/>
      </c>
      <c r="L586" s="72" t="str">
        <f>IF(AND('Taarten koppelen'!E43&lt;&gt;"",$Y586&lt;&gt;""),'Taarten koppelen'!E43,"")</f>
        <v/>
      </c>
      <c r="M586" s="72" t="str">
        <f>IF(AND('Taarten koppelen'!F43&lt;&gt;"",$Y586&lt;&gt;""),'Taarten koppelen'!F43,"")</f>
        <v/>
      </c>
      <c r="N586" s="72" t="str">
        <f>IF($AE586&lt;&gt;"",VLOOKUP($AE586,Afleveradressen!$A$8:$P$57,11,FALSE),"")</f>
        <v/>
      </c>
      <c r="O586" s="101" t="str">
        <f>IF($AE586&lt;&gt;"",VLOOKUP($AE586,Afleveradressen!$A$8:$P$57,12,FALSE),"")</f>
        <v/>
      </c>
      <c r="P586" s="72" t="str">
        <f>IF(AND('Taarten koppelen'!G43&lt;&gt;"",$Y586&lt;&gt;""),'Taarten koppelen'!G43,"")</f>
        <v/>
      </c>
      <c r="Q586" s="17" t="str">
        <f t="shared" si="18"/>
        <v/>
      </c>
      <c r="R586" s="102" t="str">
        <f>IF($AE586&lt;&gt;"",VLOOKUP($AE586,Afleveradressen!$A$8:$P$57,8,FALSE),"")</f>
        <v/>
      </c>
      <c r="S586" s="105" t="str">
        <f>IF($AE586&lt;&gt;"",VLOOKUP($AE586,Afleveradressen!$A$8:$P$57,14,FALSE),"")</f>
        <v/>
      </c>
      <c r="T586" s="103" t="str">
        <f>IF(S586&lt;&gt;"",VLOOKUP($S586,stamgegevens!$B$5:$E$15,3,FALSE),"")</f>
        <v/>
      </c>
      <c r="U586" s="103" t="str">
        <f>IF(T586&lt;&gt;"",VLOOKUP($S586,stamgegevens!$B$5:$E$15,4,FALSE),"")</f>
        <v/>
      </c>
      <c r="V586" s="17"/>
      <c r="W586" s="17"/>
      <c r="X586" s="17" t="str">
        <f>IF(Y586="","",VLOOKUP(Y586,stamgegevens!$C$23:$H$52,6,FALSE))</f>
        <v/>
      </c>
      <c r="Y586" s="104" t="str">
        <f>IF('Taarten koppelen'!$U43&lt;&gt;"",'Taarten koppelen'!$U$4,"")</f>
        <v/>
      </c>
      <c r="Z586" s="17" t="str">
        <f>IF('Taarten koppelen'!U43&lt;&gt;"",'Taarten koppelen'!U43,"")</f>
        <v/>
      </c>
      <c r="AE586" s="1" t="str">
        <f t="shared" si="19"/>
        <v/>
      </c>
    </row>
    <row r="587" spans="4:31" x14ac:dyDescent="0.2">
      <c r="D587" s="100" t="str">
        <f>IF($AE587&lt;&gt;"",VLOOKUP($AE587,Afleveradressen!$A$8:$P$57,15,FALSE),"")</f>
        <v/>
      </c>
      <c r="E587" s="17"/>
      <c r="F587" s="17" t="str">
        <f>IF(AE587&lt;&gt;"",Bestelformulier!$F$44,"")</f>
        <v/>
      </c>
      <c r="G587" s="104"/>
      <c r="H587" s="100" t="str">
        <f>IF($AE587&lt;&gt;"",VLOOKUP($AE587,Afleveradressen!$A$8:$P$57,4,FALSE),"")</f>
        <v/>
      </c>
      <c r="I587" s="101" t="str">
        <f>IF($AE587&lt;&gt;"",VLOOKUP($AE587,Afleveradressen!$A$8:$P$57,5,FALSE),"")</f>
        <v/>
      </c>
      <c r="J587" s="101" t="str">
        <f>IF($AE587&lt;&gt;"",VLOOKUP($AE587,Afleveradressen!$A$8:$P$57,6,FALSE),"")</f>
        <v/>
      </c>
      <c r="K587" s="102" t="str">
        <f>IF($AE587&lt;&gt;"",VLOOKUP($AE587,Afleveradressen!$A$8:$P$57,7,FALSE),"")</f>
        <v/>
      </c>
      <c r="L587" s="72" t="str">
        <f>IF(AND('Taarten koppelen'!E44&lt;&gt;"",$Y587&lt;&gt;""),'Taarten koppelen'!E44,"")</f>
        <v/>
      </c>
      <c r="M587" s="72" t="str">
        <f>IF(AND('Taarten koppelen'!F44&lt;&gt;"",$Y587&lt;&gt;""),'Taarten koppelen'!F44,"")</f>
        <v/>
      </c>
      <c r="N587" s="72" t="str">
        <f>IF($AE587&lt;&gt;"",VLOOKUP($AE587,Afleveradressen!$A$8:$P$57,11,FALSE),"")</f>
        <v/>
      </c>
      <c r="O587" s="101" t="str">
        <f>IF($AE587&lt;&gt;"",VLOOKUP($AE587,Afleveradressen!$A$8:$P$57,12,FALSE),"")</f>
        <v/>
      </c>
      <c r="P587" s="72" t="str">
        <f>IF(AND('Taarten koppelen'!G44&lt;&gt;"",$Y587&lt;&gt;""),'Taarten koppelen'!G44,"")</f>
        <v/>
      </c>
      <c r="Q587" s="17" t="str">
        <f t="shared" si="18"/>
        <v/>
      </c>
      <c r="R587" s="102" t="str">
        <f>IF($AE587&lt;&gt;"",VLOOKUP($AE587,Afleveradressen!$A$8:$P$57,8,FALSE),"")</f>
        <v/>
      </c>
      <c r="S587" s="105" t="str">
        <f>IF($AE587&lt;&gt;"",VLOOKUP($AE587,Afleveradressen!$A$8:$P$57,14,FALSE),"")</f>
        <v/>
      </c>
      <c r="T587" s="103" t="str">
        <f>IF(S587&lt;&gt;"",VLOOKUP($S587,stamgegevens!$B$5:$E$15,3,FALSE),"")</f>
        <v/>
      </c>
      <c r="U587" s="103" t="str">
        <f>IF(T587&lt;&gt;"",VLOOKUP($S587,stamgegevens!$B$5:$E$15,4,FALSE),"")</f>
        <v/>
      </c>
      <c r="V587" s="17"/>
      <c r="W587" s="17"/>
      <c r="X587" s="17" t="str">
        <f>IF(Y587="","",VLOOKUP(Y587,stamgegevens!$C$23:$H$52,6,FALSE))</f>
        <v/>
      </c>
      <c r="Y587" s="104" t="str">
        <f>IF('Taarten koppelen'!$U44&lt;&gt;"",'Taarten koppelen'!$U$4,"")</f>
        <v/>
      </c>
      <c r="Z587" s="17" t="str">
        <f>IF('Taarten koppelen'!U44&lt;&gt;"",'Taarten koppelen'!U44,"")</f>
        <v/>
      </c>
      <c r="AE587" s="1" t="str">
        <f t="shared" si="19"/>
        <v/>
      </c>
    </row>
    <row r="588" spans="4:31" x14ac:dyDescent="0.2">
      <c r="D588" s="100" t="str">
        <f>IF($AE588&lt;&gt;"",VLOOKUP($AE588,Afleveradressen!$A$8:$P$57,15,FALSE),"")</f>
        <v/>
      </c>
      <c r="E588" s="17"/>
      <c r="F588" s="17" t="str">
        <f>IF(AE588&lt;&gt;"",Bestelformulier!$F$44,"")</f>
        <v/>
      </c>
      <c r="G588" s="104"/>
      <c r="H588" s="100" t="str">
        <f>IF($AE588&lt;&gt;"",VLOOKUP($AE588,Afleveradressen!$A$8:$P$57,4,FALSE),"")</f>
        <v/>
      </c>
      <c r="I588" s="101" t="str">
        <f>IF($AE588&lt;&gt;"",VLOOKUP($AE588,Afleveradressen!$A$8:$P$57,5,FALSE),"")</f>
        <v/>
      </c>
      <c r="J588" s="101" t="str">
        <f>IF($AE588&lt;&gt;"",VLOOKUP($AE588,Afleveradressen!$A$8:$P$57,6,FALSE),"")</f>
        <v/>
      </c>
      <c r="K588" s="102" t="str">
        <f>IF($AE588&lt;&gt;"",VLOOKUP($AE588,Afleveradressen!$A$8:$P$57,7,FALSE),"")</f>
        <v/>
      </c>
      <c r="L588" s="72" t="str">
        <f>IF(AND('Taarten koppelen'!E45&lt;&gt;"",$Y588&lt;&gt;""),'Taarten koppelen'!E45,"")</f>
        <v/>
      </c>
      <c r="M588" s="72" t="str">
        <f>IF(AND('Taarten koppelen'!F45&lt;&gt;"",$Y588&lt;&gt;""),'Taarten koppelen'!F45,"")</f>
        <v/>
      </c>
      <c r="N588" s="72" t="str">
        <f>IF($AE588&lt;&gt;"",VLOOKUP($AE588,Afleveradressen!$A$8:$P$57,11,FALSE),"")</f>
        <v/>
      </c>
      <c r="O588" s="101" t="str">
        <f>IF($AE588&lt;&gt;"",VLOOKUP($AE588,Afleveradressen!$A$8:$P$57,12,FALSE),"")</f>
        <v/>
      </c>
      <c r="P588" s="72" t="str">
        <f>IF(AND('Taarten koppelen'!G45&lt;&gt;"",$Y588&lt;&gt;""),'Taarten koppelen'!G45,"")</f>
        <v/>
      </c>
      <c r="Q588" s="17" t="str">
        <f t="shared" si="18"/>
        <v/>
      </c>
      <c r="R588" s="102" t="str">
        <f>IF($AE588&lt;&gt;"",VLOOKUP($AE588,Afleveradressen!$A$8:$P$57,8,FALSE),"")</f>
        <v/>
      </c>
      <c r="S588" s="105" t="str">
        <f>IF($AE588&lt;&gt;"",VLOOKUP($AE588,Afleveradressen!$A$8:$P$57,14,FALSE),"")</f>
        <v/>
      </c>
      <c r="T588" s="103" t="str">
        <f>IF(S588&lt;&gt;"",VLOOKUP($S588,stamgegevens!$B$5:$E$15,3,FALSE),"")</f>
        <v/>
      </c>
      <c r="U588" s="103" t="str">
        <f>IF(T588&lt;&gt;"",VLOOKUP($S588,stamgegevens!$B$5:$E$15,4,FALSE),"")</f>
        <v/>
      </c>
      <c r="V588" s="17"/>
      <c r="W588" s="17"/>
      <c r="X588" s="17" t="str">
        <f>IF(Y588="","",VLOOKUP(Y588,stamgegevens!$C$23:$H$52,6,FALSE))</f>
        <v/>
      </c>
      <c r="Y588" s="104" t="str">
        <f>IF('Taarten koppelen'!$U45&lt;&gt;"",'Taarten koppelen'!$U$4,"")</f>
        <v/>
      </c>
      <c r="Z588" s="17" t="str">
        <f>IF('Taarten koppelen'!U45&lt;&gt;"",'Taarten koppelen'!U45,"")</f>
        <v/>
      </c>
      <c r="AE588" s="1" t="str">
        <f t="shared" si="19"/>
        <v/>
      </c>
    </row>
    <row r="589" spans="4:31" x14ac:dyDescent="0.2">
      <c r="D589" s="100" t="str">
        <f>IF($AE589&lt;&gt;"",VLOOKUP($AE589,Afleveradressen!$A$8:$P$57,15,FALSE),"")</f>
        <v/>
      </c>
      <c r="E589" s="17"/>
      <c r="F589" s="17" t="str">
        <f>IF(AE589&lt;&gt;"",Bestelformulier!$F$44,"")</f>
        <v/>
      </c>
      <c r="G589" s="104"/>
      <c r="H589" s="100" t="str">
        <f>IF($AE589&lt;&gt;"",VLOOKUP($AE589,Afleveradressen!$A$8:$P$57,4,FALSE),"")</f>
        <v/>
      </c>
      <c r="I589" s="101" t="str">
        <f>IF($AE589&lt;&gt;"",VLOOKUP($AE589,Afleveradressen!$A$8:$P$57,5,FALSE),"")</f>
        <v/>
      </c>
      <c r="J589" s="101" t="str">
        <f>IF($AE589&lt;&gt;"",VLOOKUP($AE589,Afleveradressen!$A$8:$P$57,6,FALSE),"")</f>
        <v/>
      </c>
      <c r="K589" s="102" t="str">
        <f>IF($AE589&lt;&gt;"",VLOOKUP($AE589,Afleveradressen!$A$8:$P$57,7,FALSE),"")</f>
        <v/>
      </c>
      <c r="L589" s="72" t="str">
        <f>IF(AND('Taarten koppelen'!E46&lt;&gt;"",$Y589&lt;&gt;""),'Taarten koppelen'!E46,"")</f>
        <v/>
      </c>
      <c r="M589" s="72" t="str">
        <f>IF(AND('Taarten koppelen'!F46&lt;&gt;"",$Y589&lt;&gt;""),'Taarten koppelen'!F46,"")</f>
        <v/>
      </c>
      <c r="N589" s="72" t="str">
        <f>IF($AE589&lt;&gt;"",VLOOKUP($AE589,Afleveradressen!$A$8:$P$57,11,FALSE),"")</f>
        <v/>
      </c>
      <c r="O589" s="101" t="str">
        <f>IF($AE589&lt;&gt;"",VLOOKUP($AE589,Afleveradressen!$A$8:$P$57,12,FALSE),"")</f>
        <v/>
      </c>
      <c r="P589" s="72" t="str">
        <f>IF(AND('Taarten koppelen'!G46&lt;&gt;"",$Y589&lt;&gt;""),'Taarten koppelen'!G46,"")</f>
        <v/>
      </c>
      <c r="Q589" s="17" t="str">
        <f t="shared" si="18"/>
        <v/>
      </c>
      <c r="R589" s="102" t="str">
        <f>IF($AE589&lt;&gt;"",VLOOKUP($AE589,Afleveradressen!$A$8:$P$57,8,FALSE),"")</f>
        <v/>
      </c>
      <c r="S589" s="105" t="str">
        <f>IF($AE589&lt;&gt;"",VLOOKUP($AE589,Afleveradressen!$A$8:$P$57,14,FALSE),"")</f>
        <v/>
      </c>
      <c r="T589" s="103" t="str">
        <f>IF(S589&lt;&gt;"",VLOOKUP($S589,stamgegevens!$B$5:$E$15,3,FALSE),"")</f>
        <v/>
      </c>
      <c r="U589" s="103" t="str">
        <f>IF(T589&lt;&gt;"",VLOOKUP($S589,stamgegevens!$B$5:$E$15,4,FALSE),"")</f>
        <v/>
      </c>
      <c r="V589" s="17"/>
      <c r="W589" s="17"/>
      <c r="X589" s="17" t="str">
        <f>IF(Y589="","",VLOOKUP(Y589,stamgegevens!$C$23:$H$52,6,FALSE))</f>
        <v/>
      </c>
      <c r="Y589" s="104" t="str">
        <f>IF('Taarten koppelen'!$U46&lt;&gt;"",'Taarten koppelen'!$U$4,"")</f>
        <v/>
      </c>
      <c r="Z589" s="17" t="str">
        <f>IF('Taarten koppelen'!U46&lt;&gt;"",'Taarten koppelen'!U46,"")</f>
        <v/>
      </c>
      <c r="AE589" s="1" t="str">
        <f t="shared" si="19"/>
        <v/>
      </c>
    </row>
    <row r="590" spans="4:31" x14ac:dyDescent="0.2">
      <c r="D590" s="100" t="str">
        <f>IF($AE590&lt;&gt;"",VLOOKUP($AE590,Afleveradressen!$A$8:$P$57,15,FALSE),"")</f>
        <v/>
      </c>
      <c r="E590" s="17"/>
      <c r="F590" s="17" t="str">
        <f>IF(AE590&lt;&gt;"",Bestelformulier!$F$44,"")</f>
        <v/>
      </c>
      <c r="G590" s="104"/>
      <c r="H590" s="100" t="str">
        <f>IF($AE590&lt;&gt;"",VLOOKUP($AE590,Afleveradressen!$A$8:$P$57,4,FALSE),"")</f>
        <v/>
      </c>
      <c r="I590" s="101" t="str">
        <f>IF($AE590&lt;&gt;"",VLOOKUP($AE590,Afleveradressen!$A$8:$P$57,5,FALSE),"")</f>
        <v/>
      </c>
      <c r="J590" s="101" t="str">
        <f>IF($AE590&lt;&gt;"",VLOOKUP($AE590,Afleveradressen!$A$8:$P$57,6,FALSE),"")</f>
        <v/>
      </c>
      <c r="K590" s="102" t="str">
        <f>IF($AE590&lt;&gt;"",VLOOKUP($AE590,Afleveradressen!$A$8:$P$57,7,FALSE),"")</f>
        <v/>
      </c>
      <c r="L590" s="72" t="str">
        <f>IF(AND('Taarten koppelen'!E47&lt;&gt;"",$Y590&lt;&gt;""),'Taarten koppelen'!E47,"")</f>
        <v/>
      </c>
      <c r="M590" s="72" t="str">
        <f>IF(AND('Taarten koppelen'!F47&lt;&gt;"",$Y590&lt;&gt;""),'Taarten koppelen'!F47,"")</f>
        <v/>
      </c>
      <c r="N590" s="72" t="str">
        <f>IF($AE590&lt;&gt;"",VLOOKUP($AE590,Afleveradressen!$A$8:$P$57,11,FALSE),"")</f>
        <v/>
      </c>
      <c r="O590" s="101" t="str">
        <f>IF($AE590&lt;&gt;"",VLOOKUP($AE590,Afleveradressen!$A$8:$P$57,12,FALSE),"")</f>
        <v/>
      </c>
      <c r="P590" s="72" t="str">
        <f>IF(AND('Taarten koppelen'!G47&lt;&gt;"",$Y590&lt;&gt;""),'Taarten koppelen'!G47,"")</f>
        <v/>
      </c>
      <c r="Q590" s="17" t="str">
        <f t="shared" si="18"/>
        <v/>
      </c>
      <c r="R590" s="102" t="str">
        <f>IF($AE590&lt;&gt;"",VLOOKUP($AE590,Afleveradressen!$A$8:$P$57,8,FALSE),"")</f>
        <v/>
      </c>
      <c r="S590" s="105" t="str">
        <f>IF($AE590&lt;&gt;"",VLOOKUP($AE590,Afleveradressen!$A$8:$P$57,14,FALSE),"")</f>
        <v/>
      </c>
      <c r="T590" s="103" t="str">
        <f>IF(S590&lt;&gt;"",VLOOKUP($S590,stamgegevens!$B$5:$E$15,3,FALSE),"")</f>
        <v/>
      </c>
      <c r="U590" s="103" t="str">
        <f>IF(T590&lt;&gt;"",VLOOKUP($S590,stamgegevens!$B$5:$E$15,4,FALSE),"")</f>
        <v/>
      </c>
      <c r="V590" s="17"/>
      <c r="W590" s="17"/>
      <c r="X590" s="17" t="str">
        <f>IF(Y590="","",VLOOKUP(Y590,stamgegevens!$C$23:$H$52,6,FALSE))</f>
        <v/>
      </c>
      <c r="Y590" s="104" t="str">
        <f>IF('Taarten koppelen'!$U47&lt;&gt;"",'Taarten koppelen'!$U$4,"")</f>
        <v/>
      </c>
      <c r="Z590" s="17" t="str">
        <f>IF('Taarten koppelen'!U47&lt;&gt;"",'Taarten koppelen'!U47,"")</f>
        <v/>
      </c>
      <c r="AE590" s="1" t="str">
        <f t="shared" si="19"/>
        <v/>
      </c>
    </row>
    <row r="591" spans="4:31" x14ac:dyDescent="0.2">
      <c r="D591" s="100" t="str">
        <f>IF($AE591&lt;&gt;"",VLOOKUP($AE591,Afleveradressen!$A$8:$P$57,15,FALSE),"")</f>
        <v/>
      </c>
      <c r="E591" s="17"/>
      <c r="F591" s="17" t="str">
        <f>IF(AE591&lt;&gt;"",Bestelformulier!$F$44,"")</f>
        <v/>
      </c>
      <c r="G591" s="104"/>
      <c r="H591" s="100" t="str">
        <f>IF($AE591&lt;&gt;"",VLOOKUP($AE591,Afleveradressen!$A$8:$P$57,4,FALSE),"")</f>
        <v/>
      </c>
      <c r="I591" s="101" t="str">
        <f>IF($AE591&lt;&gt;"",VLOOKUP($AE591,Afleveradressen!$A$8:$P$57,5,FALSE),"")</f>
        <v/>
      </c>
      <c r="J591" s="101" t="str">
        <f>IF($AE591&lt;&gt;"",VLOOKUP($AE591,Afleveradressen!$A$8:$P$57,6,FALSE),"")</f>
        <v/>
      </c>
      <c r="K591" s="102" t="str">
        <f>IF($AE591&lt;&gt;"",VLOOKUP($AE591,Afleveradressen!$A$8:$P$57,7,FALSE),"")</f>
        <v/>
      </c>
      <c r="L591" s="72" t="str">
        <f>IF(AND('Taarten koppelen'!E48&lt;&gt;"",$Y591&lt;&gt;""),'Taarten koppelen'!E48,"")</f>
        <v/>
      </c>
      <c r="M591" s="72" t="str">
        <f>IF(AND('Taarten koppelen'!F48&lt;&gt;"",$Y591&lt;&gt;""),'Taarten koppelen'!F48,"")</f>
        <v/>
      </c>
      <c r="N591" s="72" t="str">
        <f>IF($AE591&lt;&gt;"",VLOOKUP($AE591,Afleveradressen!$A$8:$P$57,11,FALSE),"")</f>
        <v/>
      </c>
      <c r="O591" s="101" t="str">
        <f>IF($AE591&lt;&gt;"",VLOOKUP($AE591,Afleveradressen!$A$8:$P$57,12,FALSE),"")</f>
        <v/>
      </c>
      <c r="P591" s="72" t="str">
        <f>IF(AND('Taarten koppelen'!G48&lt;&gt;"",$Y591&lt;&gt;""),'Taarten koppelen'!G48,"")</f>
        <v/>
      </c>
      <c r="Q591" s="17" t="str">
        <f t="shared" si="18"/>
        <v/>
      </c>
      <c r="R591" s="102" t="str">
        <f>IF($AE591&lt;&gt;"",VLOOKUP($AE591,Afleveradressen!$A$8:$P$57,8,FALSE),"")</f>
        <v/>
      </c>
      <c r="S591" s="105" t="str">
        <f>IF($AE591&lt;&gt;"",VLOOKUP($AE591,Afleveradressen!$A$8:$P$57,14,FALSE),"")</f>
        <v/>
      </c>
      <c r="T591" s="103" t="str">
        <f>IF(S591&lt;&gt;"",VLOOKUP($S591,stamgegevens!$B$5:$E$15,3,FALSE),"")</f>
        <v/>
      </c>
      <c r="U591" s="103" t="str">
        <f>IF(T591&lt;&gt;"",VLOOKUP($S591,stamgegevens!$B$5:$E$15,4,FALSE),"")</f>
        <v/>
      </c>
      <c r="V591" s="17"/>
      <c r="W591" s="17"/>
      <c r="X591" s="17" t="str">
        <f>IF(Y591="","",VLOOKUP(Y591,stamgegevens!$C$23:$H$52,6,FALSE))</f>
        <v/>
      </c>
      <c r="Y591" s="104" t="str">
        <f>IF('Taarten koppelen'!$U48&lt;&gt;"",'Taarten koppelen'!$U$4,"")</f>
        <v/>
      </c>
      <c r="Z591" s="17" t="str">
        <f>IF('Taarten koppelen'!U48&lt;&gt;"",'Taarten koppelen'!U48,"")</f>
        <v/>
      </c>
      <c r="AE591" s="1" t="str">
        <f t="shared" si="19"/>
        <v/>
      </c>
    </row>
    <row r="592" spans="4:31" x14ac:dyDescent="0.2">
      <c r="D592" s="100" t="str">
        <f>IF($AE592&lt;&gt;"",VLOOKUP($AE592,Afleveradressen!$A$8:$P$57,15,FALSE),"")</f>
        <v/>
      </c>
      <c r="E592" s="17"/>
      <c r="F592" s="17" t="str">
        <f>IF(AE592&lt;&gt;"",Bestelformulier!$F$44,"")</f>
        <v/>
      </c>
      <c r="G592" s="104"/>
      <c r="H592" s="100" t="str">
        <f>IF($AE592&lt;&gt;"",VLOOKUP($AE592,Afleveradressen!$A$8:$P$57,4,FALSE),"")</f>
        <v/>
      </c>
      <c r="I592" s="101" t="str">
        <f>IF($AE592&lt;&gt;"",VLOOKUP($AE592,Afleveradressen!$A$8:$P$57,5,FALSE),"")</f>
        <v/>
      </c>
      <c r="J592" s="101" t="str">
        <f>IF($AE592&lt;&gt;"",VLOOKUP($AE592,Afleveradressen!$A$8:$P$57,6,FALSE),"")</f>
        <v/>
      </c>
      <c r="K592" s="102" t="str">
        <f>IF($AE592&lt;&gt;"",VLOOKUP($AE592,Afleveradressen!$A$8:$P$57,7,FALSE),"")</f>
        <v/>
      </c>
      <c r="L592" s="72" t="str">
        <f>IF(AND('Taarten koppelen'!E49&lt;&gt;"",$Y592&lt;&gt;""),'Taarten koppelen'!E49,"")</f>
        <v/>
      </c>
      <c r="M592" s="72" t="str">
        <f>IF(AND('Taarten koppelen'!F49&lt;&gt;"",$Y592&lt;&gt;""),'Taarten koppelen'!F49,"")</f>
        <v/>
      </c>
      <c r="N592" s="72" t="str">
        <f>IF($AE592&lt;&gt;"",VLOOKUP($AE592,Afleveradressen!$A$8:$P$57,11,FALSE),"")</f>
        <v/>
      </c>
      <c r="O592" s="101" t="str">
        <f>IF($AE592&lt;&gt;"",VLOOKUP($AE592,Afleveradressen!$A$8:$P$57,12,FALSE),"")</f>
        <v/>
      </c>
      <c r="P592" s="72" t="str">
        <f>IF(AND('Taarten koppelen'!G49&lt;&gt;"",$Y592&lt;&gt;""),'Taarten koppelen'!G49,"")</f>
        <v/>
      </c>
      <c r="Q592" s="17" t="str">
        <f t="shared" si="18"/>
        <v/>
      </c>
      <c r="R592" s="102" t="str">
        <f>IF($AE592&lt;&gt;"",VLOOKUP($AE592,Afleveradressen!$A$8:$P$57,8,FALSE),"")</f>
        <v/>
      </c>
      <c r="S592" s="105" t="str">
        <f>IF($AE592&lt;&gt;"",VLOOKUP($AE592,Afleveradressen!$A$8:$P$57,14,FALSE),"")</f>
        <v/>
      </c>
      <c r="T592" s="103" t="str">
        <f>IF(S592&lt;&gt;"",VLOOKUP($S592,stamgegevens!$B$5:$E$15,3,FALSE),"")</f>
        <v/>
      </c>
      <c r="U592" s="103" t="str">
        <f>IF(T592&lt;&gt;"",VLOOKUP($S592,stamgegevens!$B$5:$E$15,4,FALSE),"")</f>
        <v/>
      </c>
      <c r="V592" s="17"/>
      <c r="W592" s="17"/>
      <c r="X592" s="17" t="str">
        <f>IF(Y592="","",VLOOKUP(Y592,stamgegevens!$C$23:$H$52,6,FALSE))</f>
        <v/>
      </c>
      <c r="Y592" s="104" t="str">
        <f>IF('Taarten koppelen'!$U49&lt;&gt;"",'Taarten koppelen'!$U$4,"")</f>
        <v/>
      </c>
      <c r="Z592" s="17" t="str">
        <f>IF('Taarten koppelen'!U49&lt;&gt;"",'Taarten koppelen'!U49,"")</f>
        <v/>
      </c>
      <c r="AE592" s="1" t="str">
        <f t="shared" si="19"/>
        <v/>
      </c>
    </row>
    <row r="593" spans="4:31" x14ac:dyDescent="0.2">
      <c r="D593" s="100" t="str">
        <f>IF($AE593&lt;&gt;"",VLOOKUP($AE593,Afleveradressen!$A$8:$P$57,15,FALSE),"")</f>
        <v/>
      </c>
      <c r="E593" s="17"/>
      <c r="F593" s="17" t="str">
        <f>IF(AE593&lt;&gt;"",Bestelformulier!$F$44,"")</f>
        <v/>
      </c>
      <c r="G593" s="104"/>
      <c r="H593" s="100" t="str">
        <f>IF($AE593&lt;&gt;"",VLOOKUP($AE593,Afleveradressen!$A$8:$P$57,4,FALSE),"")</f>
        <v/>
      </c>
      <c r="I593" s="101" t="str">
        <f>IF($AE593&lt;&gt;"",VLOOKUP($AE593,Afleveradressen!$A$8:$P$57,5,FALSE),"")</f>
        <v/>
      </c>
      <c r="J593" s="101" t="str">
        <f>IF($AE593&lt;&gt;"",VLOOKUP($AE593,Afleveradressen!$A$8:$P$57,6,FALSE),"")</f>
        <v/>
      </c>
      <c r="K593" s="102" t="str">
        <f>IF($AE593&lt;&gt;"",VLOOKUP($AE593,Afleveradressen!$A$8:$P$57,7,FALSE),"")</f>
        <v/>
      </c>
      <c r="L593" s="72" t="str">
        <f>IF(AND('Taarten koppelen'!E50&lt;&gt;"",$Y593&lt;&gt;""),'Taarten koppelen'!E50,"")</f>
        <v/>
      </c>
      <c r="M593" s="72" t="str">
        <f>IF(AND('Taarten koppelen'!F50&lt;&gt;"",$Y593&lt;&gt;""),'Taarten koppelen'!F50,"")</f>
        <v/>
      </c>
      <c r="N593" s="72" t="str">
        <f>IF($AE593&lt;&gt;"",VLOOKUP($AE593,Afleveradressen!$A$8:$P$57,11,FALSE),"")</f>
        <v/>
      </c>
      <c r="O593" s="101" t="str">
        <f>IF($AE593&lt;&gt;"",VLOOKUP($AE593,Afleveradressen!$A$8:$P$57,12,FALSE),"")</f>
        <v/>
      </c>
      <c r="P593" s="72" t="str">
        <f>IF(AND('Taarten koppelen'!G50&lt;&gt;"",$Y593&lt;&gt;""),'Taarten koppelen'!G50,"")</f>
        <v/>
      </c>
      <c r="Q593" s="17" t="str">
        <f t="shared" si="18"/>
        <v/>
      </c>
      <c r="R593" s="102" t="str">
        <f>IF($AE593&lt;&gt;"",VLOOKUP($AE593,Afleveradressen!$A$8:$P$57,8,FALSE),"")</f>
        <v/>
      </c>
      <c r="S593" s="105" t="str">
        <f>IF($AE593&lt;&gt;"",VLOOKUP($AE593,Afleveradressen!$A$8:$P$57,14,FALSE),"")</f>
        <v/>
      </c>
      <c r="T593" s="103" t="str">
        <f>IF(S593&lt;&gt;"",VLOOKUP($S593,stamgegevens!$B$5:$E$15,3,FALSE),"")</f>
        <v/>
      </c>
      <c r="U593" s="103" t="str">
        <f>IF(T593&lt;&gt;"",VLOOKUP($S593,stamgegevens!$B$5:$E$15,4,FALSE),"")</f>
        <v/>
      </c>
      <c r="V593" s="17"/>
      <c r="W593" s="17"/>
      <c r="X593" s="17" t="str">
        <f>IF(Y593="","",VLOOKUP(Y593,stamgegevens!$C$23:$H$52,6,FALSE))</f>
        <v/>
      </c>
      <c r="Y593" s="104" t="str">
        <f>IF('Taarten koppelen'!$U50&lt;&gt;"",'Taarten koppelen'!$U$4,"")</f>
        <v/>
      </c>
      <c r="Z593" s="17" t="str">
        <f>IF('Taarten koppelen'!U50&lt;&gt;"",'Taarten koppelen'!U50,"")</f>
        <v/>
      </c>
      <c r="AE593" s="1" t="str">
        <f t="shared" si="19"/>
        <v/>
      </c>
    </row>
    <row r="594" spans="4:31" x14ac:dyDescent="0.2">
      <c r="D594" s="100" t="str">
        <f>IF($AE594&lt;&gt;"",VLOOKUP($AE594,Afleveradressen!$A$8:$P$57,15,FALSE),"")</f>
        <v/>
      </c>
      <c r="E594" s="17"/>
      <c r="F594" s="17" t="str">
        <f>IF(AE594&lt;&gt;"",Bestelformulier!$F$44,"")</f>
        <v/>
      </c>
      <c r="G594" s="104"/>
      <c r="H594" s="100" t="str">
        <f>IF($AE594&lt;&gt;"",VLOOKUP($AE594,Afleveradressen!$A$8:$P$57,4,FALSE),"")</f>
        <v/>
      </c>
      <c r="I594" s="101" t="str">
        <f>IF($AE594&lt;&gt;"",VLOOKUP($AE594,Afleveradressen!$A$8:$P$57,5,FALSE),"")</f>
        <v/>
      </c>
      <c r="J594" s="101" t="str">
        <f>IF($AE594&lt;&gt;"",VLOOKUP($AE594,Afleveradressen!$A$8:$P$57,6,FALSE),"")</f>
        <v/>
      </c>
      <c r="K594" s="102" t="str">
        <f>IF($AE594&lt;&gt;"",VLOOKUP($AE594,Afleveradressen!$A$8:$P$57,7,FALSE),"")</f>
        <v/>
      </c>
      <c r="L594" s="72" t="str">
        <f>IF(AND('Taarten koppelen'!E51&lt;&gt;"",$Y594&lt;&gt;""),'Taarten koppelen'!E51,"")</f>
        <v/>
      </c>
      <c r="M594" s="72" t="str">
        <f>IF(AND('Taarten koppelen'!F51&lt;&gt;"",$Y594&lt;&gt;""),'Taarten koppelen'!F51,"")</f>
        <v/>
      </c>
      <c r="N594" s="72" t="str">
        <f>IF($AE594&lt;&gt;"",VLOOKUP($AE594,Afleveradressen!$A$8:$P$57,11,FALSE),"")</f>
        <v/>
      </c>
      <c r="O594" s="101" t="str">
        <f>IF($AE594&lt;&gt;"",VLOOKUP($AE594,Afleveradressen!$A$8:$P$57,12,FALSE),"")</f>
        <v/>
      </c>
      <c r="P594" s="72" t="str">
        <f>IF(AND('Taarten koppelen'!G51&lt;&gt;"",$Y594&lt;&gt;""),'Taarten koppelen'!G51,"")</f>
        <v/>
      </c>
      <c r="Q594" s="17" t="str">
        <f t="shared" si="18"/>
        <v/>
      </c>
      <c r="R594" s="102" t="str">
        <f>IF($AE594&lt;&gt;"",VLOOKUP($AE594,Afleveradressen!$A$8:$P$57,8,FALSE),"")</f>
        <v/>
      </c>
      <c r="S594" s="105" t="str">
        <f>IF($AE594&lt;&gt;"",VLOOKUP($AE594,Afleveradressen!$A$8:$P$57,14,FALSE),"")</f>
        <v/>
      </c>
      <c r="T594" s="103" t="str">
        <f>IF(S594&lt;&gt;"",VLOOKUP($S594,stamgegevens!$B$5:$E$15,3,FALSE),"")</f>
        <v/>
      </c>
      <c r="U594" s="103" t="str">
        <f>IF(T594&lt;&gt;"",VLOOKUP($S594,stamgegevens!$B$5:$E$15,4,FALSE),"")</f>
        <v/>
      </c>
      <c r="V594" s="17"/>
      <c r="W594" s="17"/>
      <c r="X594" s="17" t="str">
        <f>IF(Y594="","",VLOOKUP(Y594,stamgegevens!$C$23:$H$52,6,FALSE))</f>
        <v/>
      </c>
      <c r="Y594" s="104" t="str">
        <f>IF('Taarten koppelen'!$U51&lt;&gt;"",'Taarten koppelen'!$U$4,"")</f>
        <v/>
      </c>
      <c r="Z594" s="17" t="str">
        <f>IF('Taarten koppelen'!U51&lt;&gt;"",'Taarten koppelen'!U51,"")</f>
        <v/>
      </c>
      <c r="AE594" s="1" t="str">
        <f t="shared" si="19"/>
        <v/>
      </c>
    </row>
    <row r="595" spans="4:31" x14ac:dyDescent="0.2">
      <c r="D595" s="100" t="str">
        <f>IF($AE595&lt;&gt;"",VLOOKUP($AE595,Afleveradressen!$A$8:$P$57,15,FALSE),"")</f>
        <v/>
      </c>
      <c r="E595" s="17"/>
      <c r="F595" s="17" t="str">
        <f>IF(AE595&lt;&gt;"",Bestelformulier!$F$44,"")</f>
        <v/>
      </c>
      <c r="G595" s="104"/>
      <c r="H595" s="100" t="str">
        <f>IF($AE595&lt;&gt;"",VLOOKUP($AE595,Afleveradressen!$A$8:$P$57,4,FALSE),"")</f>
        <v/>
      </c>
      <c r="I595" s="101" t="str">
        <f>IF($AE595&lt;&gt;"",VLOOKUP($AE595,Afleveradressen!$A$8:$P$57,5,FALSE),"")</f>
        <v/>
      </c>
      <c r="J595" s="101" t="str">
        <f>IF($AE595&lt;&gt;"",VLOOKUP($AE595,Afleveradressen!$A$8:$P$57,6,FALSE),"")</f>
        <v/>
      </c>
      <c r="K595" s="102" t="str">
        <f>IF($AE595&lt;&gt;"",VLOOKUP($AE595,Afleveradressen!$A$8:$P$57,7,FALSE),"")</f>
        <v/>
      </c>
      <c r="L595" s="72" t="str">
        <f>IF(AND('Taarten koppelen'!E52&lt;&gt;"",$Y595&lt;&gt;""),'Taarten koppelen'!E52,"")</f>
        <v/>
      </c>
      <c r="M595" s="72" t="str">
        <f>IF(AND('Taarten koppelen'!F52&lt;&gt;"",$Y595&lt;&gt;""),'Taarten koppelen'!F52,"")</f>
        <v/>
      </c>
      <c r="N595" s="72" t="str">
        <f>IF($AE595&lt;&gt;"",VLOOKUP($AE595,Afleveradressen!$A$8:$P$57,11,FALSE),"")</f>
        <v/>
      </c>
      <c r="O595" s="101" t="str">
        <f>IF($AE595&lt;&gt;"",VLOOKUP($AE595,Afleveradressen!$A$8:$P$57,12,FALSE),"")</f>
        <v/>
      </c>
      <c r="P595" s="72" t="str">
        <f>IF(AND('Taarten koppelen'!G52&lt;&gt;"",$Y595&lt;&gt;""),'Taarten koppelen'!G52,"")</f>
        <v/>
      </c>
      <c r="Q595" s="17" t="str">
        <f t="shared" si="18"/>
        <v/>
      </c>
      <c r="R595" s="102" t="str">
        <f>IF($AE595&lt;&gt;"",VLOOKUP($AE595,Afleveradressen!$A$8:$P$57,8,FALSE),"")</f>
        <v/>
      </c>
      <c r="S595" s="105" t="str">
        <f>IF($AE595&lt;&gt;"",VLOOKUP($AE595,Afleveradressen!$A$8:$P$57,14,FALSE),"")</f>
        <v/>
      </c>
      <c r="T595" s="103" t="str">
        <f>IF(S595&lt;&gt;"",VLOOKUP($S595,stamgegevens!$B$5:$E$15,3,FALSE),"")</f>
        <v/>
      </c>
      <c r="U595" s="103" t="str">
        <f>IF(T595&lt;&gt;"",VLOOKUP($S595,stamgegevens!$B$5:$E$15,4,FALSE),"")</f>
        <v/>
      </c>
      <c r="V595" s="17"/>
      <c r="W595" s="17"/>
      <c r="X595" s="17" t="str">
        <f>IF(Y595="","",VLOOKUP(Y595,stamgegevens!$C$23:$H$52,6,FALSE))</f>
        <v/>
      </c>
      <c r="Y595" s="104" t="str">
        <f>IF('Taarten koppelen'!$U52&lt;&gt;"",'Taarten koppelen'!$U$4,"")</f>
        <v/>
      </c>
      <c r="Z595" s="17" t="str">
        <f>IF('Taarten koppelen'!U52&lt;&gt;"",'Taarten koppelen'!U52,"")</f>
        <v/>
      </c>
      <c r="AE595" s="1" t="str">
        <f t="shared" si="19"/>
        <v/>
      </c>
    </row>
    <row r="596" spans="4:31" x14ac:dyDescent="0.2">
      <c r="D596" s="100" t="str">
        <f>IF($AE596&lt;&gt;"",VLOOKUP($AE596,Afleveradressen!$A$8:$P$57,15,FALSE),"")</f>
        <v/>
      </c>
      <c r="E596" s="17"/>
      <c r="F596" s="17" t="str">
        <f>IF(AE596&lt;&gt;"",Bestelformulier!$F$44,"")</f>
        <v/>
      </c>
      <c r="G596" s="104"/>
      <c r="H596" s="100" t="str">
        <f>IF($AE596&lt;&gt;"",VLOOKUP($AE596,Afleveradressen!$A$8:$P$57,4,FALSE),"")</f>
        <v/>
      </c>
      <c r="I596" s="101" t="str">
        <f>IF($AE596&lt;&gt;"",VLOOKUP($AE596,Afleveradressen!$A$8:$P$57,5,FALSE),"")</f>
        <v/>
      </c>
      <c r="J596" s="101" t="str">
        <f>IF($AE596&lt;&gt;"",VLOOKUP($AE596,Afleveradressen!$A$8:$P$57,6,FALSE),"")</f>
        <v/>
      </c>
      <c r="K596" s="102" t="str">
        <f>IF($AE596&lt;&gt;"",VLOOKUP($AE596,Afleveradressen!$A$8:$P$57,7,FALSE),"")</f>
        <v/>
      </c>
      <c r="L596" s="72" t="str">
        <f>IF(AND('Taarten koppelen'!E53&lt;&gt;"",$Y596&lt;&gt;""),'Taarten koppelen'!E53,"")</f>
        <v/>
      </c>
      <c r="M596" s="72" t="str">
        <f>IF(AND('Taarten koppelen'!F53&lt;&gt;"",$Y596&lt;&gt;""),'Taarten koppelen'!F53,"")</f>
        <v/>
      </c>
      <c r="N596" s="72" t="str">
        <f>IF($AE596&lt;&gt;"",VLOOKUP($AE596,Afleveradressen!$A$8:$P$57,11,FALSE),"")</f>
        <v/>
      </c>
      <c r="O596" s="101" t="str">
        <f>IF($AE596&lt;&gt;"",VLOOKUP($AE596,Afleveradressen!$A$8:$P$57,12,FALSE),"")</f>
        <v/>
      </c>
      <c r="P596" s="72" t="str">
        <f>IF(AND('Taarten koppelen'!G53&lt;&gt;"",$Y596&lt;&gt;""),'Taarten koppelen'!G53,"")</f>
        <v/>
      </c>
      <c r="Q596" s="17" t="str">
        <f t="shared" si="18"/>
        <v/>
      </c>
      <c r="R596" s="102" t="str">
        <f>IF($AE596&lt;&gt;"",VLOOKUP($AE596,Afleveradressen!$A$8:$P$57,8,FALSE),"")</f>
        <v/>
      </c>
      <c r="S596" s="105" t="str">
        <f>IF($AE596&lt;&gt;"",VLOOKUP($AE596,Afleveradressen!$A$8:$P$57,14,FALSE),"")</f>
        <v/>
      </c>
      <c r="T596" s="103" t="str">
        <f>IF(S596&lt;&gt;"",VLOOKUP($S596,stamgegevens!$B$5:$E$15,3,FALSE),"")</f>
        <v/>
      </c>
      <c r="U596" s="103" t="str">
        <f>IF(T596&lt;&gt;"",VLOOKUP($S596,stamgegevens!$B$5:$E$15,4,FALSE),"")</f>
        <v/>
      </c>
      <c r="V596" s="17"/>
      <c r="W596" s="17"/>
      <c r="X596" s="17" t="str">
        <f>IF(Y596="","",VLOOKUP(Y596,stamgegevens!$C$23:$H$52,6,FALSE))</f>
        <v/>
      </c>
      <c r="Y596" s="104" t="str">
        <f>IF('Taarten koppelen'!$U53&lt;&gt;"",'Taarten koppelen'!$U$4,"")</f>
        <v/>
      </c>
      <c r="Z596" s="17" t="str">
        <f>IF('Taarten koppelen'!U53&lt;&gt;"",'Taarten koppelen'!U53,"")</f>
        <v/>
      </c>
      <c r="AE596" s="1" t="str">
        <f t="shared" si="19"/>
        <v/>
      </c>
    </row>
    <row r="597" spans="4:31" x14ac:dyDescent="0.2">
      <c r="D597" s="100" t="str">
        <f>IF($AE597&lt;&gt;"",VLOOKUP($AE597,Afleveradressen!$A$8:$P$57,15,FALSE),"")</f>
        <v/>
      </c>
      <c r="E597" s="17"/>
      <c r="F597" s="17" t="str">
        <f>IF(AE597&lt;&gt;"",Bestelformulier!$F$44,"")</f>
        <v/>
      </c>
      <c r="G597" s="104"/>
      <c r="H597" s="100" t="str">
        <f>IF($AE597&lt;&gt;"",VLOOKUP($AE597,Afleveradressen!$A$8:$P$57,4,FALSE),"")</f>
        <v/>
      </c>
      <c r="I597" s="101" t="str">
        <f>IF($AE597&lt;&gt;"",VLOOKUP($AE597,Afleveradressen!$A$8:$P$57,5,FALSE),"")</f>
        <v/>
      </c>
      <c r="J597" s="101" t="str">
        <f>IF($AE597&lt;&gt;"",VLOOKUP($AE597,Afleveradressen!$A$8:$P$57,6,FALSE),"")</f>
        <v/>
      </c>
      <c r="K597" s="102" t="str">
        <f>IF($AE597&lt;&gt;"",VLOOKUP($AE597,Afleveradressen!$A$8:$P$57,7,FALSE),"")</f>
        <v/>
      </c>
      <c r="L597" s="72" t="str">
        <f>IF(AND('Taarten koppelen'!E54&lt;&gt;"",$Y597&lt;&gt;""),'Taarten koppelen'!E54,"")</f>
        <v/>
      </c>
      <c r="M597" s="72" t="str">
        <f>IF(AND('Taarten koppelen'!F54&lt;&gt;"",$Y597&lt;&gt;""),'Taarten koppelen'!F54,"")</f>
        <v/>
      </c>
      <c r="N597" s="72" t="str">
        <f>IF($AE597&lt;&gt;"",VLOOKUP($AE597,Afleveradressen!$A$8:$P$57,11,FALSE),"")</f>
        <v/>
      </c>
      <c r="O597" s="101" t="str">
        <f>IF($AE597&lt;&gt;"",VLOOKUP($AE597,Afleveradressen!$A$8:$P$57,12,FALSE),"")</f>
        <v/>
      </c>
      <c r="P597" s="72" t="str">
        <f>IF(AND('Taarten koppelen'!G54&lt;&gt;"",$Y597&lt;&gt;""),'Taarten koppelen'!G54,"")</f>
        <v/>
      </c>
      <c r="Q597" s="17" t="str">
        <f t="shared" si="18"/>
        <v/>
      </c>
      <c r="R597" s="102" t="str">
        <f>IF($AE597&lt;&gt;"",VLOOKUP($AE597,Afleveradressen!$A$8:$P$57,8,FALSE),"")</f>
        <v/>
      </c>
      <c r="S597" s="105" t="str">
        <f>IF($AE597&lt;&gt;"",VLOOKUP($AE597,Afleveradressen!$A$8:$P$57,14,FALSE),"")</f>
        <v/>
      </c>
      <c r="T597" s="103" t="str">
        <f>IF(S597&lt;&gt;"",VLOOKUP($S597,stamgegevens!$B$5:$E$15,3,FALSE),"")</f>
        <v/>
      </c>
      <c r="U597" s="103" t="str">
        <f>IF(T597&lt;&gt;"",VLOOKUP($S597,stamgegevens!$B$5:$E$15,4,FALSE),"")</f>
        <v/>
      </c>
      <c r="V597" s="17"/>
      <c r="W597" s="17"/>
      <c r="X597" s="17" t="str">
        <f>IF(Y597="","",VLOOKUP(Y597,stamgegevens!$C$23:$H$52,6,FALSE))</f>
        <v/>
      </c>
      <c r="Y597" s="104" t="str">
        <f>IF('Taarten koppelen'!$U54&lt;&gt;"",'Taarten koppelen'!$U$4,"")</f>
        <v/>
      </c>
      <c r="Z597" s="17" t="str">
        <f>IF('Taarten koppelen'!U54&lt;&gt;"",'Taarten koppelen'!U54,"")</f>
        <v/>
      </c>
      <c r="AE597" s="1" t="str">
        <f t="shared" si="19"/>
        <v/>
      </c>
    </row>
    <row r="598" spans="4:31" x14ac:dyDescent="0.2">
      <c r="D598" s="100" t="str">
        <f>IF($AE598&lt;&gt;"",VLOOKUP($AE598,Afleveradressen!$A$8:$P$57,15,FALSE),"")</f>
        <v/>
      </c>
      <c r="E598" s="17"/>
      <c r="F598" s="17" t="str">
        <f>IF(AE598&lt;&gt;"",Bestelformulier!$F$44,"")</f>
        <v/>
      </c>
      <c r="G598" s="104"/>
      <c r="H598" s="100" t="str">
        <f>IF($AE598&lt;&gt;"",VLOOKUP($AE598,Afleveradressen!$A$8:$P$57,4,FALSE),"")</f>
        <v/>
      </c>
      <c r="I598" s="101" t="str">
        <f>IF($AE598&lt;&gt;"",VLOOKUP($AE598,Afleveradressen!$A$8:$P$57,5,FALSE),"")</f>
        <v/>
      </c>
      <c r="J598" s="101" t="str">
        <f>IF($AE598&lt;&gt;"",VLOOKUP($AE598,Afleveradressen!$A$8:$P$57,6,FALSE),"")</f>
        <v/>
      </c>
      <c r="K598" s="102" t="str">
        <f>IF($AE598&lt;&gt;"",VLOOKUP($AE598,Afleveradressen!$A$8:$P$57,7,FALSE),"")</f>
        <v/>
      </c>
      <c r="L598" s="72" t="str">
        <f>IF(AND('Taarten koppelen'!E55&lt;&gt;"",$Y598&lt;&gt;""),'Taarten koppelen'!E55,"")</f>
        <v/>
      </c>
      <c r="M598" s="72" t="str">
        <f>IF(AND('Taarten koppelen'!F55&lt;&gt;"",$Y598&lt;&gt;""),'Taarten koppelen'!F55,"")</f>
        <v/>
      </c>
      <c r="N598" s="72" t="str">
        <f>IF($AE598&lt;&gt;"",VLOOKUP($AE598,Afleveradressen!$A$8:$P$57,11,FALSE),"")</f>
        <v/>
      </c>
      <c r="O598" s="101" t="str">
        <f>IF($AE598&lt;&gt;"",VLOOKUP($AE598,Afleveradressen!$A$8:$P$57,12,FALSE),"")</f>
        <v/>
      </c>
      <c r="P598" s="72" t="str">
        <f>IF(AND('Taarten koppelen'!G55&lt;&gt;"",$Y598&lt;&gt;""),'Taarten koppelen'!G55,"")</f>
        <v/>
      </c>
      <c r="Q598" s="17" t="str">
        <f t="shared" si="18"/>
        <v/>
      </c>
      <c r="R598" s="102" t="str">
        <f>IF($AE598&lt;&gt;"",VLOOKUP($AE598,Afleveradressen!$A$8:$P$57,8,FALSE),"")</f>
        <v/>
      </c>
      <c r="S598" s="105" t="str">
        <f>IF($AE598&lt;&gt;"",VLOOKUP($AE598,Afleveradressen!$A$8:$P$57,14,FALSE),"")</f>
        <v/>
      </c>
      <c r="T598" s="103" t="str">
        <f>IF(S598&lt;&gt;"",VLOOKUP($S598,stamgegevens!$B$5:$E$15,3,FALSE),"")</f>
        <v/>
      </c>
      <c r="U598" s="103" t="str">
        <f>IF(T598&lt;&gt;"",VLOOKUP($S598,stamgegevens!$B$5:$E$15,4,FALSE),"")</f>
        <v/>
      </c>
      <c r="V598" s="17"/>
      <c r="W598" s="17"/>
      <c r="X598" s="17" t="str">
        <f>IF(Y598="","",VLOOKUP(Y598,stamgegevens!$C$23:$H$52,6,FALSE))</f>
        <v/>
      </c>
      <c r="Y598" s="104" t="str">
        <f>IF('Taarten koppelen'!$U55&lt;&gt;"",'Taarten koppelen'!$U$4,"")</f>
        <v/>
      </c>
      <c r="Z598" s="17" t="str">
        <f>IF('Taarten koppelen'!U55&lt;&gt;"",'Taarten koppelen'!U55,"")</f>
        <v/>
      </c>
      <c r="AE598" s="1" t="str">
        <f t="shared" si="19"/>
        <v/>
      </c>
    </row>
    <row r="599" spans="4:31" x14ac:dyDescent="0.2">
      <c r="D599" s="100" t="str">
        <f>IF($AE599&lt;&gt;"",VLOOKUP($AE599,Afleveradressen!$A$8:$P$57,15,FALSE),"")</f>
        <v/>
      </c>
      <c r="E599" s="17"/>
      <c r="F599" s="17" t="str">
        <f>IF(AE599&lt;&gt;"",Bestelformulier!$F$44,"")</f>
        <v/>
      </c>
      <c r="G599" s="104"/>
      <c r="H599" s="100" t="str">
        <f>IF($AE599&lt;&gt;"",VLOOKUP($AE599,Afleveradressen!$A$8:$P$57,4,FALSE),"")</f>
        <v/>
      </c>
      <c r="I599" s="101" t="str">
        <f>IF($AE599&lt;&gt;"",VLOOKUP($AE599,Afleveradressen!$A$8:$P$57,5,FALSE),"")</f>
        <v/>
      </c>
      <c r="J599" s="101" t="str">
        <f>IF($AE599&lt;&gt;"",VLOOKUP($AE599,Afleveradressen!$A$8:$P$57,6,FALSE),"")</f>
        <v/>
      </c>
      <c r="K599" s="102" t="str">
        <f>IF($AE599&lt;&gt;"",VLOOKUP($AE599,Afleveradressen!$A$8:$P$57,7,FALSE),"")</f>
        <v/>
      </c>
      <c r="L599" s="72" t="str">
        <f>IF(AND('Taarten koppelen'!E56&lt;&gt;"",$Y599&lt;&gt;""),'Taarten koppelen'!E56,"")</f>
        <v/>
      </c>
      <c r="M599" s="72" t="str">
        <f>IF(AND('Taarten koppelen'!F56&lt;&gt;"",$Y599&lt;&gt;""),'Taarten koppelen'!F56,"")</f>
        <v/>
      </c>
      <c r="N599" s="72" t="str">
        <f>IF($AE599&lt;&gt;"",VLOOKUP($AE599,Afleveradressen!$A$8:$P$57,11,FALSE),"")</f>
        <v/>
      </c>
      <c r="O599" s="101" t="str">
        <f>IF($AE599&lt;&gt;"",VLOOKUP($AE599,Afleveradressen!$A$8:$P$57,12,FALSE),"")</f>
        <v/>
      </c>
      <c r="P599" s="72" t="str">
        <f>IF(AND('Taarten koppelen'!G56&lt;&gt;"",$Y599&lt;&gt;""),'Taarten koppelen'!G56,"")</f>
        <v/>
      </c>
      <c r="Q599" s="17" t="str">
        <f t="shared" si="18"/>
        <v/>
      </c>
      <c r="R599" s="102" t="str">
        <f>IF($AE599&lt;&gt;"",VLOOKUP($AE599,Afleveradressen!$A$8:$P$57,8,FALSE),"")</f>
        <v/>
      </c>
      <c r="S599" s="105" t="str">
        <f>IF($AE599&lt;&gt;"",VLOOKUP($AE599,Afleveradressen!$A$8:$P$57,14,FALSE),"")</f>
        <v/>
      </c>
      <c r="T599" s="103" t="str">
        <f>IF(S599&lt;&gt;"",VLOOKUP($S599,stamgegevens!$B$5:$E$15,3,FALSE),"")</f>
        <v/>
      </c>
      <c r="U599" s="103" t="str">
        <f>IF(T599&lt;&gt;"",VLOOKUP($S599,stamgegevens!$B$5:$E$15,4,FALSE),"")</f>
        <v/>
      </c>
      <c r="V599" s="17"/>
      <c r="W599" s="17"/>
      <c r="X599" s="17" t="str">
        <f>IF(Y599="","",VLOOKUP(Y599,stamgegevens!$C$23:$H$52,6,FALSE))</f>
        <v/>
      </c>
      <c r="Y599" s="104" t="str">
        <f>IF('Taarten koppelen'!$U56&lt;&gt;"",'Taarten koppelen'!$U$4,"")</f>
        <v/>
      </c>
      <c r="Z599" s="17" t="str">
        <f>IF('Taarten koppelen'!U56&lt;&gt;"",'Taarten koppelen'!U56,"")</f>
        <v/>
      </c>
      <c r="AE599" s="1" t="str">
        <f t="shared" si="19"/>
        <v/>
      </c>
    </row>
    <row r="600" spans="4:31" x14ac:dyDescent="0.2">
      <c r="D600" s="100" t="str">
        <f>IF($AE600&lt;&gt;"",VLOOKUP($AE600,Afleveradressen!$A$8:$P$57,15,FALSE),"")</f>
        <v/>
      </c>
      <c r="E600" s="17"/>
      <c r="F600" s="17" t="str">
        <f>IF(AE600&lt;&gt;"",Bestelformulier!$F$44,"")</f>
        <v/>
      </c>
      <c r="G600" s="104"/>
      <c r="H600" s="100" t="str">
        <f>IF($AE600&lt;&gt;"",VLOOKUP($AE600,Afleveradressen!$A$8:$P$57,4,FALSE),"")</f>
        <v/>
      </c>
      <c r="I600" s="101" t="str">
        <f>IF($AE600&lt;&gt;"",VLOOKUP($AE600,Afleveradressen!$A$8:$P$57,5,FALSE),"")</f>
        <v/>
      </c>
      <c r="J600" s="101" t="str">
        <f>IF($AE600&lt;&gt;"",VLOOKUP($AE600,Afleveradressen!$A$8:$P$57,6,FALSE),"")</f>
        <v/>
      </c>
      <c r="K600" s="102" t="str">
        <f>IF($AE600&lt;&gt;"",VLOOKUP($AE600,Afleveradressen!$A$8:$P$57,7,FALSE),"")</f>
        <v/>
      </c>
      <c r="L600" s="72" t="str">
        <f>IF(AND('Taarten koppelen'!E57&lt;&gt;"",$Y600&lt;&gt;""),'Taarten koppelen'!E57,"")</f>
        <v/>
      </c>
      <c r="M600" s="72" t="str">
        <f>IF(AND('Taarten koppelen'!F57&lt;&gt;"",$Y600&lt;&gt;""),'Taarten koppelen'!F57,"")</f>
        <v/>
      </c>
      <c r="N600" s="72" t="str">
        <f>IF($AE600&lt;&gt;"",VLOOKUP($AE600,Afleveradressen!$A$8:$P$57,11,FALSE),"")</f>
        <v/>
      </c>
      <c r="O600" s="101" t="str">
        <f>IF($AE600&lt;&gt;"",VLOOKUP($AE600,Afleveradressen!$A$8:$P$57,12,FALSE),"")</f>
        <v/>
      </c>
      <c r="P600" s="72" t="str">
        <f>IF(AND('Taarten koppelen'!G57&lt;&gt;"",$Y600&lt;&gt;""),'Taarten koppelen'!G57,"")</f>
        <v/>
      </c>
      <c r="Q600" s="17" t="str">
        <f t="shared" si="18"/>
        <v/>
      </c>
      <c r="R600" s="102" t="str">
        <f>IF($AE600&lt;&gt;"",VLOOKUP($AE600,Afleveradressen!$A$8:$P$57,8,FALSE),"")</f>
        <v/>
      </c>
      <c r="S600" s="105" t="str">
        <f>IF($AE600&lt;&gt;"",VLOOKUP($AE600,Afleveradressen!$A$8:$P$57,14,FALSE),"")</f>
        <v/>
      </c>
      <c r="T600" s="103" t="str">
        <f>IF(S600&lt;&gt;"",VLOOKUP($S600,stamgegevens!$B$5:$E$15,3,FALSE),"")</f>
        <v/>
      </c>
      <c r="U600" s="103" t="str">
        <f>IF(T600&lt;&gt;"",VLOOKUP($S600,stamgegevens!$B$5:$E$15,4,FALSE),"")</f>
        <v/>
      </c>
      <c r="V600" s="17"/>
      <c r="W600" s="17"/>
      <c r="X600" s="17" t="str">
        <f>IF(Y600="","",VLOOKUP(Y600,stamgegevens!$C$23:$H$52,6,FALSE))</f>
        <v/>
      </c>
      <c r="Y600" s="104" t="str">
        <f>IF('Taarten koppelen'!$U57&lt;&gt;"",'Taarten koppelen'!$U$4,"")</f>
        <v/>
      </c>
      <c r="Z600" s="17" t="str">
        <f>IF('Taarten koppelen'!U57&lt;&gt;"",'Taarten koppelen'!U57,"")</f>
        <v/>
      </c>
      <c r="AE600" s="1" t="str">
        <f t="shared" si="19"/>
        <v/>
      </c>
    </row>
    <row r="601" spans="4:31" x14ac:dyDescent="0.2">
      <c r="D601" s="100" t="str">
        <f>IF($AE601&lt;&gt;"",VLOOKUP($AE601,Afleveradressen!$A$8:$P$57,15,FALSE),"")</f>
        <v/>
      </c>
      <c r="E601" s="17"/>
      <c r="F601" s="17" t="str">
        <f>IF(AE601&lt;&gt;"",Bestelformulier!$F$44,"")</f>
        <v/>
      </c>
      <c r="G601" s="104"/>
      <c r="H601" s="100" t="str">
        <f>IF($AE601&lt;&gt;"",VLOOKUP($AE601,Afleveradressen!$A$8:$P$57,4,FALSE),"")</f>
        <v/>
      </c>
      <c r="I601" s="101" t="str">
        <f>IF($AE601&lt;&gt;"",VLOOKUP($AE601,Afleveradressen!$A$8:$P$57,5,FALSE),"")</f>
        <v/>
      </c>
      <c r="J601" s="101" t="str">
        <f>IF($AE601&lt;&gt;"",VLOOKUP($AE601,Afleveradressen!$A$8:$P$57,6,FALSE),"")</f>
        <v/>
      </c>
      <c r="K601" s="102" t="str">
        <f>IF($AE601&lt;&gt;"",VLOOKUP($AE601,Afleveradressen!$A$8:$P$57,7,FALSE),"")</f>
        <v/>
      </c>
      <c r="L601" s="72" t="str">
        <f>IF(AND('Taarten koppelen'!E58&lt;&gt;"",$Y601&lt;&gt;""),'Taarten koppelen'!E58,"")</f>
        <v/>
      </c>
      <c r="M601" s="72" t="str">
        <f>IF(AND('Taarten koppelen'!F58&lt;&gt;"",$Y601&lt;&gt;""),'Taarten koppelen'!F58,"")</f>
        <v/>
      </c>
      <c r="N601" s="72" t="str">
        <f>IF($AE601&lt;&gt;"",VLOOKUP($AE601,Afleveradressen!$A$8:$P$57,11,FALSE),"")</f>
        <v/>
      </c>
      <c r="O601" s="101" t="str">
        <f>IF($AE601&lt;&gt;"",VLOOKUP($AE601,Afleveradressen!$A$8:$P$57,12,FALSE),"")</f>
        <v/>
      </c>
      <c r="P601" s="72" t="str">
        <f>IF(AND('Taarten koppelen'!G58&lt;&gt;"",$Y601&lt;&gt;""),'Taarten koppelen'!G58,"")</f>
        <v/>
      </c>
      <c r="Q601" s="17" t="str">
        <f t="shared" si="18"/>
        <v/>
      </c>
      <c r="R601" s="102" t="str">
        <f>IF($AE601&lt;&gt;"",VLOOKUP($AE601,Afleveradressen!$A$8:$P$57,8,FALSE),"")</f>
        <v/>
      </c>
      <c r="S601" s="105" t="str">
        <f>IF($AE601&lt;&gt;"",VLOOKUP($AE601,Afleveradressen!$A$8:$P$57,14,FALSE),"")</f>
        <v/>
      </c>
      <c r="T601" s="103" t="str">
        <f>IF(S601&lt;&gt;"",VLOOKUP($S601,stamgegevens!$B$5:$E$15,3,FALSE),"")</f>
        <v/>
      </c>
      <c r="U601" s="103" t="str">
        <f>IF(T601&lt;&gt;"",VLOOKUP($S601,stamgegevens!$B$5:$E$15,4,FALSE),"")</f>
        <v/>
      </c>
      <c r="V601" s="17"/>
      <c r="W601" s="17"/>
      <c r="X601" s="17" t="str">
        <f>IF(Y601="","",VLOOKUP(Y601,stamgegevens!$C$23:$H$52,6,FALSE))</f>
        <v/>
      </c>
      <c r="Y601" s="104" t="str">
        <f>IF('Taarten koppelen'!$U58&lt;&gt;"",'Taarten koppelen'!$U$4,"")</f>
        <v/>
      </c>
      <c r="Z601" s="17" t="str">
        <f>IF('Taarten koppelen'!U58&lt;&gt;"",'Taarten koppelen'!U58,"")</f>
        <v/>
      </c>
      <c r="AE601" s="1" t="str">
        <f t="shared" si="19"/>
        <v/>
      </c>
    </row>
    <row r="602" spans="4:31" x14ac:dyDescent="0.2">
      <c r="D602" s="100" t="str">
        <f>IF($AE602&lt;&gt;"",VLOOKUP($AE602,Afleveradressen!$A$8:$P$57,15,FALSE),"")</f>
        <v/>
      </c>
      <c r="E602" s="17"/>
      <c r="F602" s="17" t="str">
        <f>IF(AE602&lt;&gt;"",Bestelformulier!$F$44,"")</f>
        <v/>
      </c>
      <c r="G602" s="104"/>
      <c r="H602" s="100" t="str">
        <f>IF($AE602&lt;&gt;"",VLOOKUP($AE602,Afleveradressen!$A$8:$P$57,4,FALSE),"")</f>
        <v/>
      </c>
      <c r="I602" s="101" t="str">
        <f>IF($AE602&lt;&gt;"",VLOOKUP($AE602,Afleveradressen!$A$8:$P$57,5,FALSE),"")</f>
        <v/>
      </c>
      <c r="J602" s="101" t="str">
        <f>IF($AE602&lt;&gt;"",VLOOKUP($AE602,Afleveradressen!$A$8:$P$57,6,FALSE),"")</f>
        <v/>
      </c>
      <c r="K602" s="102" t="str">
        <f>IF($AE602&lt;&gt;"",VLOOKUP($AE602,Afleveradressen!$A$8:$P$57,7,FALSE),"")</f>
        <v/>
      </c>
      <c r="L602" s="72" t="str">
        <f>IF(AND('Taarten koppelen'!E59&lt;&gt;"",$Y602&lt;&gt;""),'Taarten koppelen'!E59,"")</f>
        <v/>
      </c>
      <c r="M602" s="72" t="str">
        <f>IF(AND('Taarten koppelen'!F59&lt;&gt;"",$Y602&lt;&gt;""),'Taarten koppelen'!F59,"")</f>
        <v/>
      </c>
      <c r="N602" s="72" t="str">
        <f>IF($AE602&lt;&gt;"",VLOOKUP($AE602,Afleveradressen!$A$8:$P$57,11,FALSE),"")</f>
        <v/>
      </c>
      <c r="O602" s="101" t="str">
        <f>IF($AE602&lt;&gt;"",VLOOKUP($AE602,Afleveradressen!$A$8:$P$57,12,FALSE),"")</f>
        <v/>
      </c>
      <c r="P602" s="72" t="str">
        <f>IF(AND('Taarten koppelen'!G59&lt;&gt;"",$Y602&lt;&gt;""),'Taarten koppelen'!G59,"")</f>
        <v/>
      </c>
      <c r="Q602" s="17" t="str">
        <f t="shared" si="18"/>
        <v/>
      </c>
      <c r="R602" s="102" t="str">
        <f>IF($AE602&lt;&gt;"",VLOOKUP($AE602,Afleveradressen!$A$8:$P$57,8,FALSE),"")</f>
        <v/>
      </c>
      <c r="S602" s="105" t="str">
        <f>IF($AE602&lt;&gt;"",VLOOKUP($AE602,Afleveradressen!$A$8:$P$57,14,FALSE),"")</f>
        <v/>
      </c>
      <c r="T602" s="103" t="str">
        <f>IF(S602&lt;&gt;"",VLOOKUP($S602,stamgegevens!$B$5:$E$15,3,FALSE),"")</f>
        <v/>
      </c>
      <c r="U602" s="103" t="str">
        <f>IF(T602&lt;&gt;"",VLOOKUP($S602,stamgegevens!$B$5:$E$15,4,FALSE),"")</f>
        <v/>
      </c>
      <c r="V602" s="17"/>
      <c r="W602" s="17"/>
      <c r="X602" s="17" t="str">
        <f>IF(Y602="","",VLOOKUP(Y602,stamgegevens!$C$23:$H$52,6,FALSE))</f>
        <v/>
      </c>
      <c r="Y602" s="104" t="str">
        <f>IF('Taarten koppelen'!$U59&lt;&gt;"",'Taarten koppelen'!$U$4,"")</f>
        <v/>
      </c>
      <c r="Z602" s="17" t="str">
        <f>IF('Taarten koppelen'!U59&lt;&gt;"",'Taarten koppelen'!U59,"")</f>
        <v/>
      </c>
      <c r="AE602" s="1" t="str">
        <f t="shared" si="19"/>
        <v/>
      </c>
    </row>
    <row r="603" spans="4:31" x14ac:dyDescent="0.2">
      <c r="D603" s="100" t="str">
        <f>IF($AE603&lt;&gt;"",VLOOKUP($AE603,Afleveradressen!$A$8:$P$57,15,FALSE),"")</f>
        <v/>
      </c>
      <c r="E603" s="17"/>
      <c r="F603" s="17" t="str">
        <f>IF(AE603&lt;&gt;"",Bestelformulier!$F$44,"")</f>
        <v/>
      </c>
      <c r="G603" s="104"/>
      <c r="H603" s="100" t="str">
        <f>IF($AE603&lt;&gt;"",VLOOKUP($AE603,Afleveradressen!$A$8:$P$57,4,FALSE),"")</f>
        <v/>
      </c>
      <c r="I603" s="101" t="str">
        <f>IF($AE603&lt;&gt;"",VLOOKUP($AE603,Afleveradressen!$A$8:$P$57,5,FALSE),"")</f>
        <v/>
      </c>
      <c r="J603" s="101" t="str">
        <f>IF($AE603&lt;&gt;"",VLOOKUP($AE603,Afleveradressen!$A$8:$P$57,6,FALSE),"")</f>
        <v/>
      </c>
      <c r="K603" s="102" t="str">
        <f>IF($AE603&lt;&gt;"",VLOOKUP($AE603,Afleveradressen!$A$8:$P$57,7,FALSE),"")</f>
        <v/>
      </c>
      <c r="L603" s="72" t="str">
        <f>IF(AND('Taarten koppelen'!E60&lt;&gt;"",$Y603&lt;&gt;""),'Taarten koppelen'!E60,"")</f>
        <v/>
      </c>
      <c r="M603" s="72" t="str">
        <f>IF(AND('Taarten koppelen'!F60&lt;&gt;"",$Y603&lt;&gt;""),'Taarten koppelen'!F60,"")</f>
        <v/>
      </c>
      <c r="N603" s="72" t="str">
        <f>IF($AE603&lt;&gt;"",VLOOKUP($AE603,Afleveradressen!$A$8:$P$57,11,FALSE),"")</f>
        <v/>
      </c>
      <c r="O603" s="101" t="str">
        <f>IF($AE603&lt;&gt;"",VLOOKUP($AE603,Afleveradressen!$A$8:$P$57,12,FALSE),"")</f>
        <v/>
      </c>
      <c r="P603" s="72" t="str">
        <f>IF(AND('Taarten koppelen'!G60&lt;&gt;"",$Y603&lt;&gt;""),'Taarten koppelen'!G60,"")</f>
        <v/>
      </c>
      <c r="Q603" s="17" t="str">
        <f t="shared" si="18"/>
        <v/>
      </c>
      <c r="R603" s="102" t="str">
        <f>IF($AE603&lt;&gt;"",VLOOKUP($AE603,Afleveradressen!$A$8:$P$57,8,FALSE),"")</f>
        <v/>
      </c>
      <c r="S603" s="105" t="str">
        <f>IF($AE603&lt;&gt;"",VLOOKUP($AE603,Afleveradressen!$A$8:$P$57,14,FALSE),"")</f>
        <v/>
      </c>
      <c r="T603" s="103" t="str">
        <f>IF(S603&lt;&gt;"",VLOOKUP($S603,stamgegevens!$B$5:$E$15,3,FALSE),"")</f>
        <v/>
      </c>
      <c r="U603" s="103" t="str">
        <f>IF(T603&lt;&gt;"",VLOOKUP($S603,stamgegevens!$B$5:$E$15,4,FALSE),"")</f>
        <v/>
      </c>
      <c r="V603" s="17"/>
      <c r="W603" s="17"/>
      <c r="X603" s="17" t="str">
        <f>IF(Y603="","",VLOOKUP(Y603,stamgegevens!$C$23:$H$52,6,FALSE))</f>
        <v/>
      </c>
      <c r="Y603" s="104" t="str">
        <f>IF('Taarten koppelen'!$U60&lt;&gt;"",'Taarten koppelen'!$U$4,"")</f>
        <v/>
      </c>
      <c r="Z603" s="17" t="str">
        <f>IF('Taarten koppelen'!U60&lt;&gt;"",'Taarten koppelen'!U60,"")</f>
        <v/>
      </c>
      <c r="AE603" s="1" t="str">
        <f t="shared" si="19"/>
        <v/>
      </c>
    </row>
    <row r="604" spans="4:31" x14ac:dyDescent="0.2">
      <c r="D604" s="100" t="str">
        <f>IF($AE604&lt;&gt;"",VLOOKUP($AE604,Afleveradressen!$A$8:$P$57,15,FALSE),"")</f>
        <v/>
      </c>
      <c r="E604" s="17"/>
      <c r="F604" s="17" t="str">
        <f>IF(AE604&lt;&gt;"",Bestelformulier!$F$44,"")</f>
        <v/>
      </c>
      <c r="G604" s="104"/>
      <c r="H604" s="100" t="str">
        <f>IF($AE604&lt;&gt;"",VLOOKUP($AE604,Afleveradressen!$A$8:$P$57,4,FALSE),"")</f>
        <v/>
      </c>
      <c r="I604" s="101" t="str">
        <f>IF($AE604&lt;&gt;"",VLOOKUP($AE604,Afleveradressen!$A$8:$P$57,5,FALSE),"")</f>
        <v/>
      </c>
      <c r="J604" s="101" t="str">
        <f>IF($AE604&lt;&gt;"",VLOOKUP($AE604,Afleveradressen!$A$8:$P$57,6,FALSE),"")</f>
        <v/>
      </c>
      <c r="K604" s="102" t="str">
        <f>IF($AE604&lt;&gt;"",VLOOKUP($AE604,Afleveradressen!$A$8:$P$57,7,FALSE),"")</f>
        <v/>
      </c>
      <c r="L604" s="72" t="str">
        <f>IF(AND('Taarten koppelen'!E61&lt;&gt;"",$Y604&lt;&gt;""),'Taarten koppelen'!E61,"")</f>
        <v/>
      </c>
      <c r="M604" s="72" t="str">
        <f>IF(AND('Taarten koppelen'!F61&lt;&gt;"",$Y604&lt;&gt;""),'Taarten koppelen'!F61,"")</f>
        <v/>
      </c>
      <c r="N604" s="72" t="str">
        <f>IF($AE604&lt;&gt;"",VLOOKUP($AE604,Afleveradressen!$A$8:$P$57,11,FALSE),"")</f>
        <v/>
      </c>
      <c r="O604" s="101" t="str">
        <f>IF($AE604&lt;&gt;"",VLOOKUP($AE604,Afleveradressen!$A$8:$P$57,12,FALSE),"")</f>
        <v/>
      </c>
      <c r="P604" s="72" t="str">
        <f>IF(AND('Taarten koppelen'!G61&lt;&gt;"",$Y604&lt;&gt;""),'Taarten koppelen'!G61,"")</f>
        <v/>
      </c>
      <c r="Q604" s="17" t="str">
        <f t="shared" si="18"/>
        <v/>
      </c>
      <c r="R604" s="102" t="str">
        <f>IF($AE604&lt;&gt;"",VLOOKUP($AE604,Afleveradressen!$A$8:$P$57,8,FALSE),"")</f>
        <v/>
      </c>
      <c r="S604" s="105" t="str">
        <f>IF($AE604&lt;&gt;"",VLOOKUP($AE604,Afleveradressen!$A$8:$P$57,14,FALSE),"")</f>
        <v/>
      </c>
      <c r="T604" s="103" t="str">
        <f>IF(S604&lt;&gt;"",VLOOKUP($S604,stamgegevens!$B$5:$E$15,3,FALSE),"")</f>
        <v/>
      </c>
      <c r="U604" s="103" t="str">
        <f>IF(T604&lt;&gt;"",VLOOKUP($S604,stamgegevens!$B$5:$E$15,4,FALSE),"")</f>
        <v/>
      </c>
      <c r="V604" s="17"/>
      <c r="W604" s="17"/>
      <c r="X604" s="17" t="str">
        <f>IF(Y604="","",VLOOKUP(Y604,stamgegevens!$C$23:$H$52,6,FALSE))</f>
        <v/>
      </c>
      <c r="Y604" s="104" t="str">
        <f>IF('Taarten koppelen'!$U61&lt;&gt;"",'Taarten koppelen'!$U$4,"")</f>
        <v/>
      </c>
      <c r="Z604" s="17" t="str">
        <f>IF('Taarten koppelen'!U61&lt;&gt;"",'Taarten koppelen'!U61,"")</f>
        <v/>
      </c>
      <c r="AE604" s="1" t="str">
        <f t="shared" si="19"/>
        <v/>
      </c>
    </row>
    <row r="605" spans="4:31" x14ac:dyDescent="0.2">
      <c r="D605" s="100" t="str">
        <f>IF($AE605&lt;&gt;"",VLOOKUP($AE605,Afleveradressen!$A$8:$P$57,15,FALSE),"")</f>
        <v/>
      </c>
      <c r="E605" s="17"/>
      <c r="F605" s="17" t="str">
        <f>IF(AE605&lt;&gt;"",Bestelformulier!$F$44,"")</f>
        <v/>
      </c>
      <c r="G605" s="104"/>
      <c r="H605" s="100" t="str">
        <f>IF($AE605&lt;&gt;"",VLOOKUP($AE605,Afleveradressen!$A$8:$P$57,4,FALSE),"")</f>
        <v/>
      </c>
      <c r="I605" s="101" t="str">
        <f>IF($AE605&lt;&gt;"",VLOOKUP($AE605,Afleveradressen!$A$8:$P$57,5,FALSE),"")</f>
        <v/>
      </c>
      <c r="J605" s="101" t="str">
        <f>IF($AE605&lt;&gt;"",VLOOKUP($AE605,Afleveradressen!$A$8:$P$57,6,FALSE),"")</f>
        <v/>
      </c>
      <c r="K605" s="102" t="str">
        <f>IF($AE605&lt;&gt;"",VLOOKUP($AE605,Afleveradressen!$A$8:$P$57,7,FALSE),"")</f>
        <v/>
      </c>
      <c r="L605" s="72" t="str">
        <f>IF(AND('Taarten koppelen'!E62&lt;&gt;"",$Y605&lt;&gt;""),'Taarten koppelen'!E62,"")</f>
        <v/>
      </c>
      <c r="M605" s="72" t="str">
        <f>IF(AND('Taarten koppelen'!F62&lt;&gt;"",$Y605&lt;&gt;""),'Taarten koppelen'!F62,"")</f>
        <v/>
      </c>
      <c r="N605" s="72" t="str">
        <f>IF($AE605&lt;&gt;"",VLOOKUP($AE605,Afleveradressen!$A$8:$P$57,11,FALSE),"")</f>
        <v/>
      </c>
      <c r="O605" s="101" t="str">
        <f>IF($AE605&lt;&gt;"",VLOOKUP($AE605,Afleveradressen!$A$8:$P$57,12,FALSE),"")</f>
        <v/>
      </c>
      <c r="P605" s="72" t="str">
        <f>IF(AND('Taarten koppelen'!G62&lt;&gt;"",$Y605&lt;&gt;""),'Taarten koppelen'!G62,"")</f>
        <v/>
      </c>
      <c r="Q605" s="17" t="str">
        <f t="shared" si="18"/>
        <v/>
      </c>
      <c r="R605" s="102" t="str">
        <f>IF($AE605&lt;&gt;"",VLOOKUP($AE605,Afleveradressen!$A$8:$P$57,8,FALSE),"")</f>
        <v/>
      </c>
      <c r="S605" s="105" t="str">
        <f>IF($AE605&lt;&gt;"",VLOOKUP($AE605,Afleveradressen!$A$8:$P$57,14,FALSE),"")</f>
        <v/>
      </c>
      <c r="T605" s="103" t="str">
        <f>IF(S605&lt;&gt;"",VLOOKUP($S605,stamgegevens!$B$5:$E$15,3,FALSE),"")</f>
        <v/>
      </c>
      <c r="U605" s="103" t="str">
        <f>IF(T605&lt;&gt;"",VLOOKUP($S605,stamgegevens!$B$5:$E$15,4,FALSE),"")</f>
        <v/>
      </c>
      <c r="V605" s="17"/>
      <c r="W605" s="17"/>
      <c r="X605" s="17" t="str">
        <f>IF(Y605="","",VLOOKUP(Y605,stamgegevens!$C$23:$H$52,6,FALSE))</f>
        <v/>
      </c>
      <c r="Y605" s="104" t="str">
        <f>IF('Taarten koppelen'!$U62&lt;&gt;"",'Taarten koppelen'!$U$4,"")</f>
        <v/>
      </c>
      <c r="Z605" s="17" t="str">
        <f>IF('Taarten koppelen'!U62&lt;&gt;"",'Taarten koppelen'!U62,"")</f>
        <v/>
      </c>
      <c r="AE605" s="1" t="str">
        <f t="shared" si="19"/>
        <v/>
      </c>
    </row>
    <row r="606" spans="4:31" x14ac:dyDescent="0.2">
      <c r="D606" s="100" t="str">
        <f>IF($AE606&lt;&gt;"",VLOOKUP($AE606,Afleveradressen!$A$8:$P$57,15,FALSE),"")</f>
        <v/>
      </c>
      <c r="E606" s="17"/>
      <c r="F606" s="17" t="str">
        <f>IF(AE606&lt;&gt;"",Bestelformulier!$F$44,"")</f>
        <v/>
      </c>
      <c r="G606" s="104"/>
      <c r="H606" s="100" t="str">
        <f>IF($AE606&lt;&gt;"",VLOOKUP($AE606,Afleveradressen!$A$8:$P$57,4,FALSE),"")</f>
        <v/>
      </c>
      <c r="I606" s="101" t="str">
        <f>IF($AE606&lt;&gt;"",VLOOKUP($AE606,Afleveradressen!$A$8:$P$57,5,FALSE),"")</f>
        <v/>
      </c>
      <c r="J606" s="101" t="str">
        <f>IF($AE606&lt;&gt;"",VLOOKUP($AE606,Afleveradressen!$A$8:$P$57,6,FALSE),"")</f>
        <v/>
      </c>
      <c r="K606" s="102" t="str">
        <f>IF($AE606&lt;&gt;"",VLOOKUP($AE606,Afleveradressen!$A$8:$P$57,7,FALSE),"")</f>
        <v/>
      </c>
      <c r="L606" s="72" t="str">
        <f>IF(AND('Taarten koppelen'!E63&lt;&gt;"",$Y606&lt;&gt;""),'Taarten koppelen'!E63,"")</f>
        <v/>
      </c>
      <c r="M606" s="72" t="str">
        <f>IF(AND('Taarten koppelen'!F63&lt;&gt;"",$Y606&lt;&gt;""),'Taarten koppelen'!F63,"")</f>
        <v/>
      </c>
      <c r="N606" s="72" t="str">
        <f>IF($AE606&lt;&gt;"",VLOOKUP($AE606,Afleveradressen!$A$8:$P$57,11,FALSE),"")</f>
        <v/>
      </c>
      <c r="O606" s="101" t="str">
        <f>IF($AE606&lt;&gt;"",VLOOKUP($AE606,Afleveradressen!$A$8:$P$57,12,FALSE),"")</f>
        <v/>
      </c>
      <c r="P606" s="72" t="str">
        <f>IF(AND('Taarten koppelen'!G63&lt;&gt;"",$Y606&lt;&gt;""),'Taarten koppelen'!G63,"")</f>
        <v/>
      </c>
      <c r="Q606" s="17" t="str">
        <f t="shared" si="18"/>
        <v/>
      </c>
      <c r="R606" s="102" t="str">
        <f>IF($AE606&lt;&gt;"",VLOOKUP($AE606,Afleveradressen!$A$8:$P$57,8,FALSE),"")</f>
        <v/>
      </c>
      <c r="S606" s="105" t="str">
        <f>IF($AE606&lt;&gt;"",VLOOKUP($AE606,Afleveradressen!$A$8:$P$57,14,FALSE),"")</f>
        <v/>
      </c>
      <c r="T606" s="103" t="str">
        <f>IF(S606&lt;&gt;"",VLOOKUP($S606,stamgegevens!$B$5:$E$15,3,FALSE),"")</f>
        <v/>
      </c>
      <c r="U606" s="103" t="str">
        <f>IF(T606&lt;&gt;"",VLOOKUP($S606,stamgegevens!$B$5:$E$15,4,FALSE),"")</f>
        <v/>
      </c>
      <c r="V606" s="17"/>
      <c r="W606" s="17"/>
      <c r="X606" s="17" t="str">
        <f>IF(Y606="","",VLOOKUP(Y606,stamgegevens!$C$23:$H$52,6,FALSE))</f>
        <v/>
      </c>
      <c r="Y606" s="104" t="str">
        <f>IF('Taarten koppelen'!$U63&lt;&gt;"",'Taarten koppelen'!$U$4,"")</f>
        <v/>
      </c>
      <c r="Z606" s="17" t="str">
        <f>IF('Taarten koppelen'!U63&lt;&gt;"",'Taarten koppelen'!U63,"")</f>
        <v/>
      </c>
      <c r="AE606" s="1" t="str">
        <f t="shared" si="19"/>
        <v/>
      </c>
    </row>
    <row r="607" spans="4:31" x14ac:dyDescent="0.2">
      <c r="D607" s="100" t="str">
        <f>IF($AE607&lt;&gt;"",VLOOKUP($AE607,Afleveradressen!$A$8:$P$57,15,FALSE),"")</f>
        <v/>
      </c>
      <c r="E607" s="17"/>
      <c r="F607" s="17" t="str">
        <f>IF(AE607&lt;&gt;"",Bestelformulier!$F$44,"")</f>
        <v/>
      </c>
      <c r="G607" s="104"/>
      <c r="H607" s="100" t="str">
        <f>IF($AE607&lt;&gt;"",VLOOKUP($AE607,Afleveradressen!$A$8:$P$57,4,FALSE),"")</f>
        <v/>
      </c>
      <c r="I607" s="101" t="str">
        <f>IF($AE607&lt;&gt;"",VLOOKUP($AE607,Afleveradressen!$A$8:$P$57,5,FALSE),"")</f>
        <v/>
      </c>
      <c r="J607" s="101" t="str">
        <f>IF($AE607&lt;&gt;"",VLOOKUP($AE607,Afleveradressen!$A$8:$P$57,6,FALSE),"")</f>
        <v/>
      </c>
      <c r="K607" s="102" t="str">
        <f>IF($AE607&lt;&gt;"",VLOOKUP($AE607,Afleveradressen!$A$8:$P$57,7,FALSE),"")</f>
        <v/>
      </c>
      <c r="L607" s="72" t="str">
        <f>IF(AND('Taarten koppelen'!E14&lt;&gt;"",$Y607&lt;&gt;""),'Taarten koppelen'!E14,"")</f>
        <v/>
      </c>
      <c r="M607" s="72" t="str">
        <f>IF(AND('Taarten koppelen'!F14&lt;&gt;"",$Y607&lt;&gt;""),'Taarten koppelen'!F14,"")</f>
        <v/>
      </c>
      <c r="N607" s="72" t="str">
        <f>IF($AE607&lt;&gt;"",VLOOKUP($AE607,Afleveradressen!$A$8:$P$57,11,FALSE),"")</f>
        <v/>
      </c>
      <c r="O607" s="101" t="str">
        <f>IF($AE607&lt;&gt;"",VLOOKUP($AE607,Afleveradressen!$A$8:$P$57,12,FALSE),"")</f>
        <v/>
      </c>
      <c r="P607" s="72" t="str">
        <f>IF(AND('Taarten koppelen'!G14&lt;&gt;"",$Y607&lt;&gt;""),'Taarten koppelen'!G14,"")</f>
        <v/>
      </c>
      <c r="Q607" s="17" t="str">
        <f t="shared" si="18"/>
        <v/>
      </c>
      <c r="R607" s="102" t="str">
        <f>IF($AE607&lt;&gt;"",VLOOKUP($AE607,Afleveradressen!$A$8:$P$57,8,FALSE),"")</f>
        <v/>
      </c>
      <c r="S607" s="105" t="str">
        <f>IF($AE607&lt;&gt;"",VLOOKUP($AE607,Afleveradressen!$A$8:$P$57,14,FALSE),"")</f>
        <v/>
      </c>
      <c r="T607" s="103" t="str">
        <f>IF(S607&lt;&gt;"",VLOOKUP($S607,stamgegevens!$B$5:$E$15,3,FALSE),"")</f>
        <v/>
      </c>
      <c r="U607" s="103" t="str">
        <f>IF(T607&lt;&gt;"",VLOOKUP($S607,stamgegevens!$B$5:$E$15,4,FALSE),"")</f>
        <v/>
      </c>
      <c r="V607" s="17"/>
      <c r="W607" s="17"/>
      <c r="X607" s="17" t="str">
        <f>IF(Y607="","",VLOOKUP(Y607,stamgegevens!$C$23:$H$52,6,FALSE))</f>
        <v/>
      </c>
      <c r="Y607" s="104" t="str">
        <f>IF('Taarten koppelen'!$V14&lt;&gt;0,'Taarten koppelen'!$V$4,"")</f>
        <v/>
      </c>
      <c r="Z607" s="17" t="str">
        <f>IF('Taarten koppelen'!V14&lt;&gt;0,'Taarten koppelen'!V14,"")</f>
        <v/>
      </c>
      <c r="AE607" s="1" t="str">
        <f t="shared" si="19"/>
        <v/>
      </c>
    </row>
    <row r="608" spans="4:31" x14ac:dyDescent="0.2">
      <c r="D608" s="100" t="str">
        <f>IF($AE608&lt;&gt;"",VLOOKUP($AE608,Afleveradressen!$A$8:$P$57,15,FALSE),"")</f>
        <v/>
      </c>
      <c r="E608" s="17"/>
      <c r="F608" s="17" t="str">
        <f>IF(AE608&lt;&gt;"",Bestelformulier!$F$44,"")</f>
        <v/>
      </c>
      <c r="G608" s="104"/>
      <c r="H608" s="100" t="str">
        <f>IF($AE608&lt;&gt;"",VLOOKUP($AE608,Afleveradressen!$A$8:$P$57,4,FALSE),"")</f>
        <v/>
      </c>
      <c r="I608" s="101" t="str">
        <f>IF($AE608&lt;&gt;"",VLOOKUP($AE608,Afleveradressen!$A$8:$P$57,5,FALSE),"")</f>
        <v/>
      </c>
      <c r="J608" s="101" t="str">
        <f>IF($AE608&lt;&gt;"",VLOOKUP($AE608,Afleveradressen!$A$8:$P$57,6,FALSE),"")</f>
        <v/>
      </c>
      <c r="K608" s="102" t="str">
        <f>IF($AE608&lt;&gt;"",VLOOKUP($AE608,Afleveradressen!$A$8:$P$57,7,FALSE),"")</f>
        <v/>
      </c>
      <c r="L608" s="72" t="str">
        <f>IF(AND('Taarten koppelen'!E15&lt;&gt;"",$Y608&lt;&gt;""),'Taarten koppelen'!E15,"")</f>
        <v/>
      </c>
      <c r="M608" s="72" t="str">
        <f>IF(AND('Taarten koppelen'!F15&lt;&gt;"",$Y608&lt;&gt;""),'Taarten koppelen'!F15,"")</f>
        <v/>
      </c>
      <c r="N608" s="72" t="str">
        <f>IF($AE608&lt;&gt;"",VLOOKUP($AE608,Afleveradressen!$A$8:$P$57,11,FALSE),"")</f>
        <v/>
      </c>
      <c r="O608" s="101" t="str">
        <f>IF($AE608&lt;&gt;"",VLOOKUP($AE608,Afleveradressen!$A$8:$P$57,12,FALSE),"")</f>
        <v/>
      </c>
      <c r="P608" s="72" t="str">
        <f>IF(AND('Taarten koppelen'!G15&lt;&gt;"",$Y608&lt;&gt;""),'Taarten koppelen'!G15,"")</f>
        <v/>
      </c>
      <c r="Q608" s="17" t="str">
        <f t="shared" si="18"/>
        <v/>
      </c>
      <c r="R608" s="102" t="str">
        <f>IF($AE608&lt;&gt;"",VLOOKUP($AE608,Afleveradressen!$A$8:$P$57,8,FALSE),"")</f>
        <v/>
      </c>
      <c r="S608" s="105" t="str">
        <f>IF($AE608&lt;&gt;"",VLOOKUP($AE608,Afleveradressen!$A$8:$P$57,14,FALSE),"")</f>
        <v/>
      </c>
      <c r="T608" s="103" t="str">
        <f>IF(S608&lt;&gt;"",VLOOKUP($S608,stamgegevens!$B$5:$E$15,3,FALSE),"")</f>
        <v/>
      </c>
      <c r="U608" s="103" t="str">
        <f>IF(T608&lt;&gt;"",VLOOKUP($S608,stamgegevens!$B$5:$E$15,4,FALSE),"")</f>
        <v/>
      </c>
      <c r="V608" s="17"/>
      <c r="W608" s="17"/>
      <c r="X608" s="17" t="str">
        <f>IF(Y608="","",VLOOKUP(Y608,stamgegevens!$C$23:$H$52,6,FALSE))</f>
        <v/>
      </c>
      <c r="Y608" s="104" t="str">
        <f>IF('Taarten koppelen'!$V15&lt;&gt;"",'Taarten koppelen'!$V$4,"")</f>
        <v/>
      </c>
      <c r="Z608" s="17" t="str">
        <f>IF('Taarten koppelen'!V15&lt;&gt;"",'Taarten koppelen'!V15,"")</f>
        <v/>
      </c>
      <c r="AE608" s="1" t="str">
        <f t="shared" si="19"/>
        <v/>
      </c>
    </row>
    <row r="609" spans="4:31" x14ac:dyDescent="0.2">
      <c r="D609" s="100" t="str">
        <f>IF($AE609&lt;&gt;"",VLOOKUP($AE609,Afleveradressen!$A$8:$P$57,15,FALSE),"")</f>
        <v/>
      </c>
      <c r="E609" s="17"/>
      <c r="F609" s="17" t="str">
        <f>IF(AE609&lt;&gt;"",Bestelformulier!$F$44,"")</f>
        <v/>
      </c>
      <c r="G609" s="104"/>
      <c r="H609" s="100" t="str">
        <f>IF($AE609&lt;&gt;"",VLOOKUP($AE609,Afleveradressen!$A$8:$P$57,4,FALSE),"")</f>
        <v/>
      </c>
      <c r="I609" s="101" t="str">
        <f>IF($AE609&lt;&gt;"",VLOOKUP($AE609,Afleveradressen!$A$8:$P$57,5,FALSE),"")</f>
        <v/>
      </c>
      <c r="J609" s="101" t="str">
        <f>IF($AE609&lt;&gt;"",VLOOKUP($AE609,Afleveradressen!$A$8:$P$57,6,FALSE),"")</f>
        <v/>
      </c>
      <c r="K609" s="102" t="str">
        <f>IF($AE609&lt;&gt;"",VLOOKUP($AE609,Afleveradressen!$A$8:$P$57,7,FALSE),"")</f>
        <v/>
      </c>
      <c r="L609" s="72" t="str">
        <f>IF(AND('Taarten koppelen'!E16&lt;&gt;"",$Y609&lt;&gt;""),'Taarten koppelen'!E16,"")</f>
        <v/>
      </c>
      <c r="M609" s="72" t="str">
        <f>IF(AND('Taarten koppelen'!F16&lt;&gt;"",$Y609&lt;&gt;""),'Taarten koppelen'!F16,"")</f>
        <v/>
      </c>
      <c r="N609" s="72" t="str">
        <f>IF($AE609&lt;&gt;"",VLOOKUP($AE609,Afleveradressen!$A$8:$P$57,11,FALSE),"")</f>
        <v/>
      </c>
      <c r="O609" s="101" t="str">
        <f>IF($AE609&lt;&gt;"",VLOOKUP($AE609,Afleveradressen!$A$8:$P$57,12,FALSE),"")</f>
        <v/>
      </c>
      <c r="P609" s="72" t="str">
        <f>IF(AND('Taarten koppelen'!G16&lt;&gt;"",$Y609&lt;&gt;""),'Taarten koppelen'!G16,"")</f>
        <v/>
      </c>
      <c r="Q609" s="17" t="str">
        <f t="shared" si="18"/>
        <v/>
      </c>
      <c r="R609" s="102" t="str">
        <f>IF($AE609&lt;&gt;"",VLOOKUP($AE609,Afleveradressen!$A$8:$P$57,8,FALSE),"")</f>
        <v/>
      </c>
      <c r="S609" s="105" t="str">
        <f>IF($AE609&lt;&gt;"",VLOOKUP($AE609,Afleveradressen!$A$8:$P$57,14,FALSE),"")</f>
        <v/>
      </c>
      <c r="T609" s="103" t="str">
        <f>IF(S609&lt;&gt;"",VLOOKUP($S609,stamgegevens!$B$5:$E$15,3,FALSE),"")</f>
        <v/>
      </c>
      <c r="U609" s="103" t="str">
        <f>IF(T609&lt;&gt;"",VLOOKUP($S609,stamgegevens!$B$5:$E$15,4,FALSE),"")</f>
        <v/>
      </c>
      <c r="V609" s="17"/>
      <c r="W609" s="17"/>
      <c r="X609" s="17" t="str">
        <f>IF(Y609="","",VLOOKUP(Y609,stamgegevens!$C$23:$H$52,6,FALSE))</f>
        <v/>
      </c>
      <c r="Y609" s="104" t="str">
        <f>IF('Taarten koppelen'!$V16&lt;&gt;"",'Taarten koppelen'!$V$4,"")</f>
        <v/>
      </c>
      <c r="Z609" s="17" t="str">
        <f>IF('Taarten koppelen'!V16&lt;&gt;"",'Taarten koppelen'!V16,"")</f>
        <v/>
      </c>
      <c r="AE609" s="1" t="str">
        <f t="shared" si="19"/>
        <v/>
      </c>
    </row>
    <row r="610" spans="4:31" x14ac:dyDescent="0.2">
      <c r="D610" s="100" t="str">
        <f>IF($AE610&lt;&gt;"",VLOOKUP($AE610,Afleveradressen!$A$8:$P$57,15,FALSE),"")</f>
        <v/>
      </c>
      <c r="E610" s="17"/>
      <c r="F610" s="17" t="str">
        <f>IF(AE610&lt;&gt;"",Bestelformulier!$F$44,"")</f>
        <v/>
      </c>
      <c r="G610" s="104"/>
      <c r="H610" s="100" t="str">
        <f>IF($AE610&lt;&gt;"",VLOOKUP($AE610,Afleveradressen!$A$8:$P$57,4,FALSE),"")</f>
        <v/>
      </c>
      <c r="I610" s="101" t="str">
        <f>IF($AE610&lt;&gt;"",VLOOKUP($AE610,Afleveradressen!$A$8:$P$57,5,FALSE),"")</f>
        <v/>
      </c>
      <c r="J610" s="101" t="str">
        <f>IF($AE610&lt;&gt;"",VLOOKUP($AE610,Afleveradressen!$A$8:$P$57,6,FALSE),"")</f>
        <v/>
      </c>
      <c r="K610" s="102" t="str">
        <f>IF($AE610&lt;&gt;"",VLOOKUP($AE610,Afleveradressen!$A$8:$P$57,7,FALSE),"")</f>
        <v/>
      </c>
      <c r="L610" s="72" t="str">
        <f>IF(AND('Taarten koppelen'!E17&lt;&gt;"",$Y610&lt;&gt;""),'Taarten koppelen'!E17,"")</f>
        <v/>
      </c>
      <c r="M610" s="72" t="str">
        <f>IF(AND('Taarten koppelen'!F17&lt;&gt;"",$Y610&lt;&gt;""),'Taarten koppelen'!F17,"")</f>
        <v/>
      </c>
      <c r="N610" s="72" t="str">
        <f>IF($AE610&lt;&gt;"",VLOOKUP($AE610,Afleveradressen!$A$8:$P$57,11,FALSE),"")</f>
        <v/>
      </c>
      <c r="O610" s="101" t="str">
        <f>IF($AE610&lt;&gt;"",VLOOKUP($AE610,Afleveradressen!$A$8:$P$57,12,FALSE),"")</f>
        <v/>
      </c>
      <c r="P610" s="72" t="str">
        <f>IF(AND('Taarten koppelen'!G17&lt;&gt;"",$Y610&lt;&gt;""),'Taarten koppelen'!G17,"")</f>
        <v/>
      </c>
      <c r="Q610" s="17" t="str">
        <f t="shared" si="18"/>
        <v/>
      </c>
      <c r="R610" s="102" t="str">
        <f>IF($AE610&lt;&gt;"",VLOOKUP($AE610,Afleveradressen!$A$8:$P$57,8,FALSE),"")</f>
        <v/>
      </c>
      <c r="S610" s="105" t="str">
        <f>IF($AE610&lt;&gt;"",VLOOKUP($AE610,Afleveradressen!$A$8:$P$57,14,FALSE),"")</f>
        <v/>
      </c>
      <c r="T610" s="103" t="str">
        <f>IF(S610&lt;&gt;"",VLOOKUP($S610,stamgegevens!$B$5:$E$15,3,FALSE),"")</f>
        <v/>
      </c>
      <c r="U610" s="103" t="str">
        <f>IF(T610&lt;&gt;"",VLOOKUP($S610,stamgegevens!$B$5:$E$15,4,FALSE),"")</f>
        <v/>
      </c>
      <c r="V610" s="17"/>
      <c r="W610" s="17"/>
      <c r="X610" s="17" t="str">
        <f>IF(Y610="","",VLOOKUP(Y610,stamgegevens!$C$23:$H$52,6,FALSE))</f>
        <v/>
      </c>
      <c r="Y610" s="104" t="str">
        <f>IF('Taarten koppelen'!$V17&lt;&gt;"",'Taarten koppelen'!$V$4,"")</f>
        <v/>
      </c>
      <c r="Z610" s="17" t="str">
        <f>IF('Taarten koppelen'!V17&lt;&gt;"",'Taarten koppelen'!V17,"")</f>
        <v/>
      </c>
      <c r="AE610" s="1" t="str">
        <f t="shared" si="19"/>
        <v/>
      </c>
    </row>
    <row r="611" spans="4:31" x14ac:dyDescent="0.2">
      <c r="D611" s="100" t="str">
        <f>IF($AE611&lt;&gt;"",VLOOKUP($AE611,Afleveradressen!$A$8:$P$57,15,FALSE),"")</f>
        <v/>
      </c>
      <c r="E611" s="17"/>
      <c r="F611" s="17" t="str">
        <f>IF(AE611&lt;&gt;"",Bestelformulier!$F$44,"")</f>
        <v/>
      </c>
      <c r="G611" s="104"/>
      <c r="H611" s="100" t="str">
        <f>IF($AE611&lt;&gt;"",VLOOKUP($AE611,Afleveradressen!$A$8:$P$57,4,FALSE),"")</f>
        <v/>
      </c>
      <c r="I611" s="101" t="str">
        <f>IF($AE611&lt;&gt;"",VLOOKUP($AE611,Afleveradressen!$A$8:$P$57,5,FALSE),"")</f>
        <v/>
      </c>
      <c r="J611" s="101" t="str">
        <f>IF($AE611&lt;&gt;"",VLOOKUP($AE611,Afleveradressen!$A$8:$P$57,6,FALSE),"")</f>
        <v/>
      </c>
      <c r="K611" s="102" t="str">
        <f>IF($AE611&lt;&gt;"",VLOOKUP($AE611,Afleveradressen!$A$8:$P$57,7,FALSE),"")</f>
        <v/>
      </c>
      <c r="L611" s="72" t="str">
        <f>IF(AND('Taarten koppelen'!E18&lt;&gt;"",$Y611&lt;&gt;""),'Taarten koppelen'!E18,"")</f>
        <v/>
      </c>
      <c r="M611" s="72" t="str">
        <f>IF(AND('Taarten koppelen'!F18&lt;&gt;"",$Y611&lt;&gt;""),'Taarten koppelen'!F18,"")</f>
        <v/>
      </c>
      <c r="N611" s="72" t="str">
        <f>IF($AE611&lt;&gt;"",VLOOKUP($AE611,Afleveradressen!$A$8:$P$57,11,FALSE),"")</f>
        <v/>
      </c>
      <c r="O611" s="101" t="str">
        <f>IF($AE611&lt;&gt;"",VLOOKUP($AE611,Afleveradressen!$A$8:$P$57,12,FALSE),"")</f>
        <v/>
      </c>
      <c r="P611" s="72" t="str">
        <f>IF(AND('Taarten koppelen'!G18&lt;&gt;"",$Y611&lt;&gt;""),'Taarten koppelen'!G18,"")</f>
        <v/>
      </c>
      <c r="Q611" s="17" t="str">
        <f t="shared" si="18"/>
        <v/>
      </c>
      <c r="R611" s="102" t="str">
        <f>IF($AE611&lt;&gt;"",VLOOKUP($AE611,Afleveradressen!$A$8:$P$57,8,FALSE),"")</f>
        <v/>
      </c>
      <c r="S611" s="105" t="str">
        <f>IF($AE611&lt;&gt;"",VLOOKUP($AE611,Afleveradressen!$A$8:$P$57,14,FALSE),"")</f>
        <v/>
      </c>
      <c r="T611" s="103" t="str">
        <f>IF(S611&lt;&gt;"",VLOOKUP($S611,stamgegevens!$B$5:$E$15,3,FALSE),"")</f>
        <v/>
      </c>
      <c r="U611" s="103" t="str">
        <f>IF(T611&lt;&gt;"",VLOOKUP($S611,stamgegevens!$B$5:$E$15,4,FALSE),"")</f>
        <v/>
      </c>
      <c r="V611" s="17"/>
      <c r="W611" s="17"/>
      <c r="X611" s="17" t="str">
        <f>IF(Y611="","",VLOOKUP(Y611,stamgegevens!$C$23:$H$52,6,FALSE))</f>
        <v/>
      </c>
      <c r="Y611" s="104" t="str">
        <f>IF('Taarten koppelen'!$V18&lt;&gt;"",'Taarten koppelen'!$V$4,"")</f>
        <v/>
      </c>
      <c r="Z611" s="17" t="str">
        <f>IF('Taarten koppelen'!V18&lt;&gt;"",'Taarten koppelen'!V18,"")</f>
        <v/>
      </c>
      <c r="AE611" s="1" t="str">
        <f t="shared" si="19"/>
        <v/>
      </c>
    </row>
    <row r="612" spans="4:31" x14ac:dyDescent="0.2">
      <c r="D612" s="100" t="str">
        <f>IF($AE612&lt;&gt;"",VLOOKUP($AE612,Afleveradressen!$A$8:$P$57,15,FALSE),"")</f>
        <v/>
      </c>
      <c r="E612" s="17"/>
      <c r="F612" s="17" t="str">
        <f>IF(AE612&lt;&gt;"",Bestelformulier!$F$44,"")</f>
        <v/>
      </c>
      <c r="G612" s="104"/>
      <c r="H612" s="100" t="str">
        <f>IF($AE612&lt;&gt;"",VLOOKUP($AE612,Afleveradressen!$A$8:$P$57,4,FALSE),"")</f>
        <v/>
      </c>
      <c r="I612" s="101" t="str">
        <f>IF($AE612&lt;&gt;"",VLOOKUP($AE612,Afleveradressen!$A$8:$P$57,5,FALSE),"")</f>
        <v/>
      </c>
      <c r="J612" s="101" t="str">
        <f>IF($AE612&lt;&gt;"",VLOOKUP($AE612,Afleveradressen!$A$8:$P$57,6,FALSE),"")</f>
        <v/>
      </c>
      <c r="K612" s="102" t="str">
        <f>IF($AE612&lt;&gt;"",VLOOKUP($AE612,Afleveradressen!$A$8:$P$57,7,FALSE),"")</f>
        <v/>
      </c>
      <c r="L612" s="72" t="str">
        <f>IF(AND('Taarten koppelen'!E19&lt;&gt;"",$Y612&lt;&gt;""),'Taarten koppelen'!E19,"")</f>
        <v/>
      </c>
      <c r="M612" s="72" t="str">
        <f>IF(AND('Taarten koppelen'!F19&lt;&gt;"",$Y612&lt;&gt;""),'Taarten koppelen'!F19,"")</f>
        <v/>
      </c>
      <c r="N612" s="72" t="str">
        <f>IF($AE612&lt;&gt;"",VLOOKUP($AE612,Afleveradressen!$A$8:$P$57,11,FALSE),"")</f>
        <v/>
      </c>
      <c r="O612" s="101" t="str">
        <f>IF($AE612&lt;&gt;"",VLOOKUP($AE612,Afleveradressen!$A$8:$P$57,12,FALSE),"")</f>
        <v/>
      </c>
      <c r="P612" s="72" t="str">
        <f>IF(AND('Taarten koppelen'!G19&lt;&gt;"",$Y612&lt;&gt;""),'Taarten koppelen'!G19,"")</f>
        <v/>
      </c>
      <c r="Q612" s="17" t="str">
        <f t="shared" si="18"/>
        <v/>
      </c>
      <c r="R612" s="102" t="str">
        <f>IF($AE612&lt;&gt;"",VLOOKUP($AE612,Afleveradressen!$A$8:$P$57,8,FALSE),"")</f>
        <v/>
      </c>
      <c r="S612" s="105" t="str">
        <f>IF($AE612&lt;&gt;"",VLOOKUP($AE612,Afleveradressen!$A$8:$P$57,14,FALSE),"")</f>
        <v/>
      </c>
      <c r="T612" s="103" t="str">
        <f>IF(S612&lt;&gt;"",VLOOKUP($S612,stamgegevens!$B$5:$E$15,3,FALSE),"")</f>
        <v/>
      </c>
      <c r="U612" s="103" t="str">
        <f>IF(T612&lt;&gt;"",VLOOKUP($S612,stamgegevens!$B$5:$E$15,4,FALSE),"")</f>
        <v/>
      </c>
      <c r="V612" s="17"/>
      <c r="W612" s="17"/>
      <c r="X612" s="17" t="str">
        <f>IF(Y612="","",VLOOKUP(Y612,stamgegevens!$C$23:$H$52,6,FALSE))</f>
        <v/>
      </c>
      <c r="Y612" s="104" t="str">
        <f>IF('Taarten koppelen'!$V19&lt;&gt;"",'Taarten koppelen'!$V$4,"")</f>
        <v/>
      </c>
      <c r="Z612" s="17" t="str">
        <f>IF('Taarten koppelen'!V19&lt;&gt;"",'Taarten koppelen'!V19,"")</f>
        <v/>
      </c>
      <c r="AE612" s="1" t="str">
        <f t="shared" si="19"/>
        <v/>
      </c>
    </row>
    <row r="613" spans="4:31" x14ac:dyDescent="0.2">
      <c r="D613" s="100" t="str">
        <f>IF($AE613&lt;&gt;"",VLOOKUP($AE613,Afleveradressen!$A$8:$P$57,15,FALSE),"")</f>
        <v/>
      </c>
      <c r="E613" s="17"/>
      <c r="F613" s="17" t="str">
        <f>IF(AE613&lt;&gt;"",Bestelformulier!$F$44,"")</f>
        <v/>
      </c>
      <c r="G613" s="104"/>
      <c r="H613" s="100" t="str">
        <f>IF($AE613&lt;&gt;"",VLOOKUP($AE613,Afleveradressen!$A$8:$P$57,4,FALSE),"")</f>
        <v/>
      </c>
      <c r="I613" s="101" t="str">
        <f>IF($AE613&lt;&gt;"",VLOOKUP($AE613,Afleveradressen!$A$8:$P$57,5,FALSE),"")</f>
        <v/>
      </c>
      <c r="J613" s="101" t="str">
        <f>IF($AE613&lt;&gt;"",VLOOKUP($AE613,Afleveradressen!$A$8:$P$57,6,FALSE),"")</f>
        <v/>
      </c>
      <c r="K613" s="102" t="str">
        <f>IF($AE613&lt;&gt;"",VLOOKUP($AE613,Afleveradressen!$A$8:$P$57,7,FALSE),"")</f>
        <v/>
      </c>
      <c r="L613" s="72" t="str">
        <f>IF(AND('Taarten koppelen'!E20&lt;&gt;"",$Y613&lt;&gt;""),'Taarten koppelen'!E20,"")</f>
        <v/>
      </c>
      <c r="M613" s="72" t="str">
        <f>IF(AND('Taarten koppelen'!F20&lt;&gt;"",$Y613&lt;&gt;""),'Taarten koppelen'!F20,"")</f>
        <v/>
      </c>
      <c r="N613" s="72" t="str">
        <f>IF($AE613&lt;&gt;"",VLOOKUP($AE613,Afleveradressen!$A$8:$P$57,11,FALSE),"")</f>
        <v/>
      </c>
      <c r="O613" s="101" t="str">
        <f>IF($AE613&lt;&gt;"",VLOOKUP($AE613,Afleveradressen!$A$8:$P$57,12,FALSE),"")</f>
        <v/>
      </c>
      <c r="P613" s="72" t="str">
        <f>IF(AND('Taarten koppelen'!G20&lt;&gt;"",$Y613&lt;&gt;""),'Taarten koppelen'!G20,"")</f>
        <v/>
      </c>
      <c r="Q613" s="17" t="str">
        <f t="shared" si="18"/>
        <v/>
      </c>
      <c r="R613" s="102" t="str">
        <f>IF($AE613&lt;&gt;"",VLOOKUP($AE613,Afleveradressen!$A$8:$P$57,8,FALSE),"")</f>
        <v/>
      </c>
      <c r="S613" s="105" t="str">
        <f>IF($AE613&lt;&gt;"",VLOOKUP($AE613,Afleveradressen!$A$8:$P$57,14,FALSE),"")</f>
        <v/>
      </c>
      <c r="T613" s="103" t="str">
        <f>IF(S613&lt;&gt;"",VLOOKUP($S613,stamgegevens!$B$5:$E$15,3,FALSE),"")</f>
        <v/>
      </c>
      <c r="U613" s="103" t="str">
        <f>IF(T613&lt;&gt;"",VLOOKUP($S613,stamgegevens!$B$5:$E$15,4,FALSE),"")</f>
        <v/>
      </c>
      <c r="V613" s="17"/>
      <c r="W613" s="17"/>
      <c r="X613" s="17" t="str">
        <f>IF(Y613="","",VLOOKUP(Y613,stamgegevens!$C$23:$H$52,6,FALSE))</f>
        <v/>
      </c>
      <c r="Y613" s="104" t="str">
        <f>IF('Taarten koppelen'!$V20&lt;&gt;"",'Taarten koppelen'!$V$4,"")</f>
        <v/>
      </c>
      <c r="Z613" s="17" t="str">
        <f>IF('Taarten koppelen'!V20&lt;&gt;"",'Taarten koppelen'!V20,"")</f>
        <v/>
      </c>
      <c r="AE613" s="1" t="str">
        <f t="shared" si="19"/>
        <v/>
      </c>
    </row>
    <row r="614" spans="4:31" x14ac:dyDescent="0.2">
      <c r="D614" s="100" t="str">
        <f>IF($AE614&lt;&gt;"",VLOOKUP($AE614,Afleveradressen!$A$8:$P$57,15,FALSE),"")</f>
        <v/>
      </c>
      <c r="E614" s="17"/>
      <c r="F614" s="17" t="str">
        <f>IF(AE614&lt;&gt;"",Bestelformulier!$F$44,"")</f>
        <v/>
      </c>
      <c r="G614" s="104"/>
      <c r="H614" s="100" t="str">
        <f>IF($AE614&lt;&gt;"",VLOOKUP($AE614,Afleveradressen!$A$8:$P$57,4,FALSE),"")</f>
        <v/>
      </c>
      <c r="I614" s="101" t="str">
        <f>IF($AE614&lt;&gt;"",VLOOKUP($AE614,Afleveradressen!$A$8:$P$57,5,FALSE),"")</f>
        <v/>
      </c>
      <c r="J614" s="101" t="str">
        <f>IF($AE614&lt;&gt;"",VLOOKUP($AE614,Afleveradressen!$A$8:$P$57,6,FALSE),"")</f>
        <v/>
      </c>
      <c r="K614" s="102" t="str">
        <f>IF($AE614&lt;&gt;"",VLOOKUP($AE614,Afleveradressen!$A$8:$P$57,7,FALSE),"")</f>
        <v/>
      </c>
      <c r="L614" s="72" t="str">
        <f>IF(AND('Taarten koppelen'!E21&lt;&gt;"",$Y614&lt;&gt;""),'Taarten koppelen'!E21,"")</f>
        <v/>
      </c>
      <c r="M614" s="72" t="str">
        <f>IF(AND('Taarten koppelen'!F21&lt;&gt;"",$Y614&lt;&gt;""),'Taarten koppelen'!F21,"")</f>
        <v/>
      </c>
      <c r="N614" s="72" t="str">
        <f>IF($AE614&lt;&gt;"",VLOOKUP($AE614,Afleveradressen!$A$8:$P$57,11,FALSE),"")</f>
        <v/>
      </c>
      <c r="O614" s="101" t="str">
        <f>IF($AE614&lt;&gt;"",VLOOKUP($AE614,Afleveradressen!$A$8:$P$57,12,FALSE),"")</f>
        <v/>
      </c>
      <c r="P614" s="72" t="str">
        <f>IF(AND('Taarten koppelen'!G21&lt;&gt;"",$Y614&lt;&gt;""),'Taarten koppelen'!G21,"")</f>
        <v/>
      </c>
      <c r="Q614" s="17" t="str">
        <f t="shared" si="18"/>
        <v/>
      </c>
      <c r="R614" s="102" t="str">
        <f>IF($AE614&lt;&gt;"",VLOOKUP($AE614,Afleveradressen!$A$8:$P$57,8,FALSE),"")</f>
        <v/>
      </c>
      <c r="S614" s="105" t="str">
        <f>IF($AE614&lt;&gt;"",VLOOKUP($AE614,Afleveradressen!$A$8:$P$57,14,FALSE),"")</f>
        <v/>
      </c>
      <c r="T614" s="103" t="str">
        <f>IF(S614&lt;&gt;"",VLOOKUP($S614,stamgegevens!$B$5:$E$15,3,FALSE),"")</f>
        <v/>
      </c>
      <c r="U614" s="103" t="str">
        <f>IF(T614&lt;&gt;"",VLOOKUP($S614,stamgegevens!$B$5:$E$15,4,FALSE),"")</f>
        <v/>
      </c>
      <c r="V614" s="17"/>
      <c r="W614" s="17"/>
      <c r="X614" s="17" t="str">
        <f>IF(Y614="","",VLOOKUP(Y614,stamgegevens!$C$23:$H$52,6,FALSE))</f>
        <v/>
      </c>
      <c r="Y614" s="104" t="str">
        <f>IF('Taarten koppelen'!$V21&lt;&gt;"",'Taarten koppelen'!$V$4,"")</f>
        <v/>
      </c>
      <c r="Z614" s="17" t="str">
        <f>IF('Taarten koppelen'!V21&lt;&gt;"",'Taarten koppelen'!V21,"")</f>
        <v/>
      </c>
      <c r="AE614" s="1" t="str">
        <f t="shared" si="19"/>
        <v/>
      </c>
    </row>
    <row r="615" spans="4:31" x14ac:dyDescent="0.2">
      <c r="D615" s="100" t="str">
        <f>IF($AE615&lt;&gt;"",VLOOKUP($AE615,Afleveradressen!$A$8:$P$57,15,FALSE),"")</f>
        <v/>
      </c>
      <c r="E615" s="17"/>
      <c r="F615" s="17" t="str">
        <f>IF(AE615&lt;&gt;"",Bestelformulier!$F$44,"")</f>
        <v/>
      </c>
      <c r="G615" s="104"/>
      <c r="H615" s="100" t="str">
        <f>IF($AE615&lt;&gt;"",VLOOKUP($AE615,Afleveradressen!$A$8:$P$57,4,FALSE),"")</f>
        <v/>
      </c>
      <c r="I615" s="101" t="str">
        <f>IF($AE615&lt;&gt;"",VLOOKUP($AE615,Afleveradressen!$A$8:$P$57,5,FALSE),"")</f>
        <v/>
      </c>
      <c r="J615" s="101" t="str">
        <f>IF($AE615&lt;&gt;"",VLOOKUP($AE615,Afleveradressen!$A$8:$P$57,6,FALSE),"")</f>
        <v/>
      </c>
      <c r="K615" s="102" t="str">
        <f>IF($AE615&lt;&gt;"",VLOOKUP($AE615,Afleveradressen!$A$8:$P$57,7,FALSE),"")</f>
        <v/>
      </c>
      <c r="L615" s="72" t="str">
        <f>IF(AND('Taarten koppelen'!E22&lt;&gt;"",$Y615&lt;&gt;""),'Taarten koppelen'!E22,"")</f>
        <v/>
      </c>
      <c r="M615" s="72" t="str">
        <f>IF(AND('Taarten koppelen'!F22&lt;&gt;"",$Y615&lt;&gt;""),'Taarten koppelen'!F22,"")</f>
        <v/>
      </c>
      <c r="N615" s="72" t="str">
        <f>IF($AE615&lt;&gt;"",VLOOKUP($AE615,Afleveradressen!$A$8:$P$57,11,FALSE),"")</f>
        <v/>
      </c>
      <c r="O615" s="101" t="str">
        <f>IF($AE615&lt;&gt;"",VLOOKUP($AE615,Afleveradressen!$A$8:$P$57,12,FALSE),"")</f>
        <v/>
      </c>
      <c r="P615" s="72" t="str">
        <f>IF(AND('Taarten koppelen'!G22&lt;&gt;"",$Y615&lt;&gt;""),'Taarten koppelen'!G22,"")</f>
        <v/>
      </c>
      <c r="Q615" s="17" t="str">
        <f t="shared" si="18"/>
        <v/>
      </c>
      <c r="R615" s="102" t="str">
        <f>IF($AE615&lt;&gt;"",VLOOKUP($AE615,Afleveradressen!$A$8:$P$57,8,FALSE),"")</f>
        <v/>
      </c>
      <c r="S615" s="105" t="str">
        <f>IF($AE615&lt;&gt;"",VLOOKUP($AE615,Afleveradressen!$A$8:$P$57,14,FALSE),"")</f>
        <v/>
      </c>
      <c r="T615" s="103" t="str">
        <f>IF(S615&lt;&gt;"",VLOOKUP($S615,stamgegevens!$B$5:$E$15,3,FALSE),"")</f>
        <v/>
      </c>
      <c r="U615" s="103" t="str">
        <f>IF(T615&lt;&gt;"",VLOOKUP($S615,stamgegevens!$B$5:$E$15,4,FALSE),"")</f>
        <v/>
      </c>
      <c r="V615" s="17"/>
      <c r="W615" s="17"/>
      <c r="X615" s="17" t="str">
        <f>IF(Y615="","",VLOOKUP(Y615,stamgegevens!$C$23:$H$52,6,FALSE))</f>
        <v/>
      </c>
      <c r="Y615" s="104" t="str">
        <f>IF('Taarten koppelen'!$V22&lt;&gt;"",'Taarten koppelen'!$V$4,"")</f>
        <v/>
      </c>
      <c r="Z615" s="17" t="str">
        <f>IF('Taarten koppelen'!V22&lt;&gt;"",'Taarten koppelen'!V22,"")</f>
        <v/>
      </c>
      <c r="AE615" s="1" t="str">
        <f t="shared" si="19"/>
        <v/>
      </c>
    </row>
    <row r="616" spans="4:31" x14ac:dyDescent="0.2">
      <c r="D616" s="100" t="str">
        <f>IF($AE616&lt;&gt;"",VLOOKUP($AE616,Afleveradressen!$A$8:$P$57,15,FALSE),"")</f>
        <v/>
      </c>
      <c r="E616" s="17"/>
      <c r="F616" s="17" t="str">
        <f>IF(AE616&lt;&gt;"",Bestelformulier!$F$44,"")</f>
        <v/>
      </c>
      <c r="G616" s="104"/>
      <c r="H616" s="100" t="str">
        <f>IF($AE616&lt;&gt;"",VLOOKUP($AE616,Afleveradressen!$A$8:$P$57,4,FALSE),"")</f>
        <v/>
      </c>
      <c r="I616" s="101" t="str">
        <f>IF($AE616&lt;&gt;"",VLOOKUP($AE616,Afleveradressen!$A$8:$P$57,5,FALSE),"")</f>
        <v/>
      </c>
      <c r="J616" s="101" t="str">
        <f>IF($AE616&lt;&gt;"",VLOOKUP($AE616,Afleveradressen!$A$8:$P$57,6,FALSE),"")</f>
        <v/>
      </c>
      <c r="K616" s="102" t="str">
        <f>IF($AE616&lt;&gt;"",VLOOKUP($AE616,Afleveradressen!$A$8:$P$57,7,FALSE),"")</f>
        <v/>
      </c>
      <c r="L616" s="72" t="str">
        <f>IF(AND('Taarten koppelen'!E23&lt;&gt;"",$Y616&lt;&gt;""),'Taarten koppelen'!E23,"")</f>
        <v/>
      </c>
      <c r="M616" s="72" t="str">
        <f>IF(AND('Taarten koppelen'!F23&lt;&gt;"",$Y616&lt;&gt;""),'Taarten koppelen'!F23,"")</f>
        <v/>
      </c>
      <c r="N616" s="72" t="str">
        <f>IF($AE616&lt;&gt;"",VLOOKUP($AE616,Afleveradressen!$A$8:$P$57,11,FALSE),"")</f>
        <v/>
      </c>
      <c r="O616" s="101" t="str">
        <f>IF($AE616&lt;&gt;"",VLOOKUP($AE616,Afleveradressen!$A$8:$P$57,12,FALSE),"")</f>
        <v/>
      </c>
      <c r="P616" s="72" t="str">
        <f>IF(AND('Taarten koppelen'!G23&lt;&gt;"",$Y616&lt;&gt;""),'Taarten koppelen'!G23,"")</f>
        <v/>
      </c>
      <c r="Q616" s="17" t="str">
        <f t="shared" si="18"/>
        <v/>
      </c>
      <c r="R616" s="102" t="str">
        <f>IF($AE616&lt;&gt;"",VLOOKUP($AE616,Afleveradressen!$A$8:$P$57,8,FALSE),"")</f>
        <v/>
      </c>
      <c r="S616" s="105" t="str">
        <f>IF($AE616&lt;&gt;"",VLOOKUP($AE616,Afleveradressen!$A$8:$P$57,14,FALSE),"")</f>
        <v/>
      </c>
      <c r="T616" s="103" t="str">
        <f>IF(S616&lt;&gt;"",VLOOKUP($S616,stamgegevens!$B$5:$E$15,3,FALSE),"")</f>
        <v/>
      </c>
      <c r="U616" s="103" t="str">
        <f>IF(T616&lt;&gt;"",VLOOKUP($S616,stamgegevens!$B$5:$E$15,4,FALSE),"")</f>
        <v/>
      </c>
      <c r="V616" s="17"/>
      <c r="W616" s="17"/>
      <c r="X616" s="17" t="str">
        <f>IF(Y616="","",VLOOKUP(Y616,stamgegevens!$C$23:$H$52,6,FALSE))</f>
        <v/>
      </c>
      <c r="Y616" s="104" t="str">
        <f>IF('Taarten koppelen'!$V23&lt;&gt;"",'Taarten koppelen'!$V$4,"")</f>
        <v/>
      </c>
      <c r="Z616" s="17" t="str">
        <f>IF('Taarten koppelen'!V23&lt;&gt;"",'Taarten koppelen'!V23,"")</f>
        <v/>
      </c>
      <c r="AE616" s="1" t="str">
        <f t="shared" si="19"/>
        <v/>
      </c>
    </row>
    <row r="617" spans="4:31" x14ac:dyDescent="0.2">
      <c r="D617" s="100" t="str">
        <f>IF($AE617&lt;&gt;"",VLOOKUP($AE617,Afleveradressen!$A$8:$P$57,15,FALSE),"")</f>
        <v/>
      </c>
      <c r="E617" s="17"/>
      <c r="F617" s="17" t="str">
        <f>IF(AE617&lt;&gt;"",Bestelformulier!$F$44,"")</f>
        <v/>
      </c>
      <c r="G617" s="104"/>
      <c r="H617" s="100" t="str">
        <f>IF($AE617&lt;&gt;"",VLOOKUP($AE617,Afleveradressen!$A$8:$P$57,4,FALSE),"")</f>
        <v/>
      </c>
      <c r="I617" s="101" t="str">
        <f>IF($AE617&lt;&gt;"",VLOOKUP($AE617,Afleveradressen!$A$8:$P$57,5,FALSE),"")</f>
        <v/>
      </c>
      <c r="J617" s="101" t="str">
        <f>IF($AE617&lt;&gt;"",VLOOKUP($AE617,Afleveradressen!$A$8:$P$57,6,FALSE),"")</f>
        <v/>
      </c>
      <c r="K617" s="102" t="str">
        <f>IF($AE617&lt;&gt;"",VLOOKUP($AE617,Afleveradressen!$A$8:$P$57,7,FALSE),"")</f>
        <v/>
      </c>
      <c r="L617" s="72" t="str">
        <f>IF(AND('Taarten koppelen'!E24&lt;&gt;"",$Y617&lt;&gt;""),'Taarten koppelen'!E24,"")</f>
        <v/>
      </c>
      <c r="M617" s="72" t="str">
        <f>IF(AND('Taarten koppelen'!F24&lt;&gt;"",$Y617&lt;&gt;""),'Taarten koppelen'!F24,"")</f>
        <v/>
      </c>
      <c r="N617" s="72" t="str">
        <f>IF($AE617&lt;&gt;"",VLOOKUP($AE617,Afleveradressen!$A$8:$P$57,11,FALSE),"")</f>
        <v/>
      </c>
      <c r="O617" s="101" t="str">
        <f>IF($AE617&lt;&gt;"",VLOOKUP($AE617,Afleveradressen!$A$8:$P$57,12,FALSE),"")</f>
        <v/>
      </c>
      <c r="P617" s="72" t="str">
        <f>IF(AND('Taarten koppelen'!G24&lt;&gt;"",$Y617&lt;&gt;""),'Taarten koppelen'!G24,"")</f>
        <v/>
      </c>
      <c r="Q617" s="17" t="str">
        <f t="shared" si="18"/>
        <v/>
      </c>
      <c r="R617" s="102" t="str">
        <f>IF($AE617&lt;&gt;"",VLOOKUP($AE617,Afleveradressen!$A$8:$P$57,8,FALSE),"")</f>
        <v/>
      </c>
      <c r="S617" s="105" t="str">
        <f>IF($AE617&lt;&gt;"",VLOOKUP($AE617,Afleveradressen!$A$8:$P$57,14,FALSE),"")</f>
        <v/>
      </c>
      <c r="T617" s="103" t="str">
        <f>IF(S617&lt;&gt;"",VLOOKUP($S617,stamgegevens!$B$5:$E$15,3,FALSE),"")</f>
        <v/>
      </c>
      <c r="U617" s="103" t="str">
        <f>IF(T617&lt;&gt;"",VLOOKUP($S617,stamgegevens!$B$5:$E$15,4,FALSE),"")</f>
        <v/>
      </c>
      <c r="V617" s="17"/>
      <c r="W617" s="17"/>
      <c r="X617" s="17" t="str">
        <f>IF(Y617="","",VLOOKUP(Y617,stamgegevens!$C$23:$H$52,6,FALSE))</f>
        <v/>
      </c>
      <c r="Y617" s="104" t="str">
        <f>IF('Taarten koppelen'!$V24&lt;&gt;"",'Taarten koppelen'!$V$4,"")</f>
        <v/>
      </c>
      <c r="Z617" s="17" t="str">
        <f>IF('Taarten koppelen'!V24&lt;&gt;"",'Taarten koppelen'!V24,"")</f>
        <v/>
      </c>
      <c r="AE617" s="1" t="str">
        <f t="shared" si="19"/>
        <v/>
      </c>
    </row>
    <row r="618" spans="4:31" x14ac:dyDescent="0.2">
      <c r="D618" s="100" t="str">
        <f>IF($AE618&lt;&gt;"",VLOOKUP($AE618,Afleveradressen!$A$8:$P$57,15,FALSE),"")</f>
        <v/>
      </c>
      <c r="E618" s="17"/>
      <c r="F618" s="17" t="str">
        <f>IF(AE618&lt;&gt;"",Bestelformulier!$F$44,"")</f>
        <v/>
      </c>
      <c r="G618" s="104"/>
      <c r="H618" s="100" t="str">
        <f>IF($AE618&lt;&gt;"",VLOOKUP($AE618,Afleveradressen!$A$8:$P$57,4,FALSE),"")</f>
        <v/>
      </c>
      <c r="I618" s="101" t="str">
        <f>IF($AE618&lt;&gt;"",VLOOKUP($AE618,Afleveradressen!$A$8:$P$57,5,FALSE),"")</f>
        <v/>
      </c>
      <c r="J618" s="101" t="str">
        <f>IF($AE618&lt;&gt;"",VLOOKUP($AE618,Afleveradressen!$A$8:$P$57,6,FALSE),"")</f>
        <v/>
      </c>
      <c r="K618" s="102" t="str">
        <f>IF($AE618&lt;&gt;"",VLOOKUP($AE618,Afleveradressen!$A$8:$P$57,7,FALSE),"")</f>
        <v/>
      </c>
      <c r="L618" s="72" t="str">
        <f>IF(AND('Taarten koppelen'!E25&lt;&gt;"",$Y618&lt;&gt;""),'Taarten koppelen'!E25,"")</f>
        <v/>
      </c>
      <c r="M618" s="72" t="str">
        <f>IF(AND('Taarten koppelen'!F25&lt;&gt;"",$Y618&lt;&gt;""),'Taarten koppelen'!F25,"")</f>
        <v/>
      </c>
      <c r="N618" s="72" t="str">
        <f>IF($AE618&lt;&gt;"",VLOOKUP($AE618,Afleveradressen!$A$8:$P$57,11,FALSE),"")</f>
        <v/>
      </c>
      <c r="O618" s="101" t="str">
        <f>IF($AE618&lt;&gt;"",VLOOKUP($AE618,Afleveradressen!$A$8:$P$57,12,FALSE),"")</f>
        <v/>
      </c>
      <c r="P618" s="72" t="str">
        <f>IF(AND('Taarten koppelen'!G25&lt;&gt;"",$Y618&lt;&gt;""),'Taarten koppelen'!G25,"")</f>
        <v/>
      </c>
      <c r="Q618" s="17" t="str">
        <f t="shared" si="18"/>
        <v/>
      </c>
      <c r="R618" s="102" t="str">
        <f>IF($AE618&lt;&gt;"",VLOOKUP($AE618,Afleveradressen!$A$8:$P$57,8,FALSE),"")</f>
        <v/>
      </c>
      <c r="S618" s="105" t="str">
        <f>IF($AE618&lt;&gt;"",VLOOKUP($AE618,Afleveradressen!$A$8:$P$57,14,FALSE),"")</f>
        <v/>
      </c>
      <c r="T618" s="103" t="str">
        <f>IF(S618&lt;&gt;"",VLOOKUP($S618,stamgegevens!$B$5:$E$15,3,FALSE),"")</f>
        <v/>
      </c>
      <c r="U618" s="103" t="str">
        <f>IF(T618&lt;&gt;"",VLOOKUP($S618,stamgegevens!$B$5:$E$15,4,FALSE),"")</f>
        <v/>
      </c>
      <c r="V618" s="17"/>
      <c r="W618" s="17"/>
      <c r="X618" s="17" t="str">
        <f>IF(Y618="","",VLOOKUP(Y618,stamgegevens!$C$23:$H$52,6,FALSE))</f>
        <v/>
      </c>
      <c r="Y618" s="104" t="str">
        <f>IF('Taarten koppelen'!$V25&lt;&gt;"",'Taarten koppelen'!$V$4,"")</f>
        <v/>
      </c>
      <c r="Z618" s="17" t="str">
        <f>IF('Taarten koppelen'!V25&lt;&gt;"",'Taarten koppelen'!V25,"")</f>
        <v/>
      </c>
      <c r="AE618" s="1" t="str">
        <f t="shared" si="19"/>
        <v/>
      </c>
    </row>
    <row r="619" spans="4:31" x14ac:dyDescent="0.2">
      <c r="D619" s="100" t="str">
        <f>IF($AE619&lt;&gt;"",VLOOKUP($AE619,Afleveradressen!$A$8:$P$57,15,FALSE),"")</f>
        <v/>
      </c>
      <c r="E619" s="17"/>
      <c r="F619" s="17" t="str">
        <f>IF(AE619&lt;&gt;"",Bestelformulier!$F$44,"")</f>
        <v/>
      </c>
      <c r="G619" s="104"/>
      <c r="H619" s="100" t="str">
        <f>IF($AE619&lt;&gt;"",VLOOKUP($AE619,Afleveradressen!$A$8:$P$57,4,FALSE),"")</f>
        <v/>
      </c>
      <c r="I619" s="101" t="str">
        <f>IF($AE619&lt;&gt;"",VLOOKUP($AE619,Afleveradressen!$A$8:$P$57,5,FALSE),"")</f>
        <v/>
      </c>
      <c r="J619" s="101" t="str">
        <f>IF($AE619&lt;&gt;"",VLOOKUP($AE619,Afleveradressen!$A$8:$P$57,6,FALSE),"")</f>
        <v/>
      </c>
      <c r="K619" s="102" t="str">
        <f>IF($AE619&lt;&gt;"",VLOOKUP($AE619,Afleveradressen!$A$8:$P$57,7,FALSE),"")</f>
        <v/>
      </c>
      <c r="L619" s="72" t="str">
        <f>IF(AND('Taarten koppelen'!E26&lt;&gt;"",$Y619&lt;&gt;""),'Taarten koppelen'!E26,"")</f>
        <v/>
      </c>
      <c r="M619" s="72" t="str">
        <f>IF(AND('Taarten koppelen'!F26&lt;&gt;"",$Y619&lt;&gt;""),'Taarten koppelen'!F26,"")</f>
        <v/>
      </c>
      <c r="N619" s="72" t="str">
        <f>IF($AE619&lt;&gt;"",VLOOKUP($AE619,Afleveradressen!$A$8:$P$57,11,FALSE),"")</f>
        <v/>
      </c>
      <c r="O619" s="101" t="str">
        <f>IF($AE619&lt;&gt;"",VLOOKUP($AE619,Afleveradressen!$A$8:$P$57,12,FALSE),"")</f>
        <v/>
      </c>
      <c r="P619" s="72" t="str">
        <f>IF(AND('Taarten koppelen'!G26&lt;&gt;"",$Y619&lt;&gt;""),'Taarten koppelen'!G26,"")</f>
        <v/>
      </c>
      <c r="Q619" s="17" t="str">
        <f t="shared" si="18"/>
        <v/>
      </c>
      <c r="R619" s="102" t="str">
        <f>IF($AE619&lt;&gt;"",VLOOKUP($AE619,Afleveradressen!$A$8:$P$57,8,FALSE),"")</f>
        <v/>
      </c>
      <c r="S619" s="105" t="str">
        <f>IF($AE619&lt;&gt;"",VLOOKUP($AE619,Afleveradressen!$A$8:$P$57,14,FALSE),"")</f>
        <v/>
      </c>
      <c r="T619" s="103" t="str">
        <f>IF(S619&lt;&gt;"",VLOOKUP($S619,stamgegevens!$B$5:$E$15,3,FALSE),"")</f>
        <v/>
      </c>
      <c r="U619" s="103" t="str">
        <f>IF(T619&lt;&gt;"",VLOOKUP($S619,stamgegevens!$B$5:$E$15,4,FALSE),"")</f>
        <v/>
      </c>
      <c r="V619" s="17"/>
      <c r="W619" s="17"/>
      <c r="X619" s="17" t="str">
        <f>IF(Y619="","",VLOOKUP(Y619,stamgegevens!$C$23:$H$52,6,FALSE))</f>
        <v/>
      </c>
      <c r="Y619" s="104" t="str">
        <f>IF('Taarten koppelen'!$V26&lt;&gt;"",'Taarten koppelen'!$V$4,"")</f>
        <v/>
      </c>
      <c r="Z619" s="17" t="str">
        <f>IF('Taarten koppelen'!V26&lt;&gt;"",'Taarten koppelen'!V26,"")</f>
        <v/>
      </c>
      <c r="AE619" s="1" t="str">
        <f t="shared" si="19"/>
        <v/>
      </c>
    </row>
    <row r="620" spans="4:31" x14ac:dyDescent="0.2">
      <c r="D620" s="100" t="str">
        <f>IF($AE620&lt;&gt;"",VLOOKUP($AE620,Afleveradressen!$A$8:$P$57,15,FALSE),"")</f>
        <v/>
      </c>
      <c r="E620" s="17"/>
      <c r="F620" s="17" t="str">
        <f>IF(AE620&lt;&gt;"",Bestelformulier!$F$44,"")</f>
        <v/>
      </c>
      <c r="G620" s="104"/>
      <c r="H620" s="100" t="str">
        <f>IF($AE620&lt;&gt;"",VLOOKUP($AE620,Afleveradressen!$A$8:$P$57,4,FALSE),"")</f>
        <v/>
      </c>
      <c r="I620" s="101" t="str">
        <f>IF($AE620&lt;&gt;"",VLOOKUP($AE620,Afleveradressen!$A$8:$P$57,5,FALSE),"")</f>
        <v/>
      </c>
      <c r="J620" s="101" t="str">
        <f>IF($AE620&lt;&gt;"",VLOOKUP($AE620,Afleveradressen!$A$8:$P$57,6,FALSE),"")</f>
        <v/>
      </c>
      <c r="K620" s="102" t="str">
        <f>IF($AE620&lt;&gt;"",VLOOKUP($AE620,Afleveradressen!$A$8:$P$57,7,FALSE),"")</f>
        <v/>
      </c>
      <c r="L620" s="72" t="str">
        <f>IF(AND('Taarten koppelen'!E27&lt;&gt;"",$Y620&lt;&gt;""),'Taarten koppelen'!E27,"")</f>
        <v/>
      </c>
      <c r="M620" s="72" t="str">
        <f>IF(AND('Taarten koppelen'!F27&lt;&gt;"",$Y620&lt;&gt;""),'Taarten koppelen'!F27,"")</f>
        <v/>
      </c>
      <c r="N620" s="72" t="str">
        <f>IF($AE620&lt;&gt;"",VLOOKUP($AE620,Afleveradressen!$A$8:$P$57,11,FALSE),"")</f>
        <v/>
      </c>
      <c r="O620" s="101" t="str">
        <f>IF($AE620&lt;&gt;"",VLOOKUP($AE620,Afleveradressen!$A$8:$P$57,12,FALSE),"")</f>
        <v/>
      </c>
      <c r="P620" s="72" t="str">
        <f>IF(AND('Taarten koppelen'!G27&lt;&gt;"",$Y620&lt;&gt;""),'Taarten koppelen'!G27,"")</f>
        <v/>
      </c>
      <c r="Q620" s="17" t="str">
        <f t="shared" si="18"/>
        <v/>
      </c>
      <c r="R620" s="102" t="str">
        <f>IF($AE620&lt;&gt;"",VLOOKUP($AE620,Afleveradressen!$A$8:$P$57,8,FALSE),"")</f>
        <v/>
      </c>
      <c r="S620" s="105" t="str">
        <f>IF($AE620&lt;&gt;"",VLOOKUP($AE620,Afleveradressen!$A$8:$P$57,14,FALSE),"")</f>
        <v/>
      </c>
      <c r="T620" s="103" t="str">
        <f>IF(S620&lt;&gt;"",VLOOKUP($S620,stamgegevens!$B$5:$E$15,3,FALSE),"")</f>
        <v/>
      </c>
      <c r="U620" s="103" t="str">
        <f>IF(T620&lt;&gt;"",VLOOKUP($S620,stamgegevens!$B$5:$E$15,4,FALSE),"")</f>
        <v/>
      </c>
      <c r="V620" s="17"/>
      <c r="W620" s="17"/>
      <c r="X620" s="17" t="str">
        <f>IF(Y620="","",VLOOKUP(Y620,stamgegevens!$C$23:$H$52,6,FALSE))</f>
        <v/>
      </c>
      <c r="Y620" s="104" t="str">
        <f>IF('Taarten koppelen'!$V27&lt;&gt;"",'Taarten koppelen'!$V$4,"")</f>
        <v/>
      </c>
      <c r="Z620" s="17" t="str">
        <f>IF('Taarten koppelen'!V27&lt;&gt;"",'Taarten koppelen'!V27,"")</f>
        <v/>
      </c>
      <c r="AE620" s="1" t="str">
        <f t="shared" si="19"/>
        <v/>
      </c>
    </row>
    <row r="621" spans="4:31" x14ac:dyDescent="0.2">
      <c r="D621" s="100" t="str">
        <f>IF($AE621&lt;&gt;"",VLOOKUP($AE621,Afleveradressen!$A$8:$P$57,15,FALSE),"")</f>
        <v/>
      </c>
      <c r="E621" s="17"/>
      <c r="F621" s="17" t="str">
        <f>IF(AE621&lt;&gt;"",Bestelformulier!$F$44,"")</f>
        <v/>
      </c>
      <c r="G621" s="104"/>
      <c r="H621" s="100" t="str">
        <f>IF($AE621&lt;&gt;"",VLOOKUP($AE621,Afleveradressen!$A$8:$P$57,4,FALSE),"")</f>
        <v/>
      </c>
      <c r="I621" s="101" t="str">
        <f>IF($AE621&lt;&gt;"",VLOOKUP($AE621,Afleveradressen!$A$8:$P$57,5,FALSE),"")</f>
        <v/>
      </c>
      <c r="J621" s="101" t="str">
        <f>IF($AE621&lt;&gt;"",VLOOKUP($AE621,Afleveradressen!$A$8:$P$57,6,FALSE),"")</f>
        <v/>
      </c>
      <c r="K621" s="102" t="str">
        <f>IF($AE621&lt;&gt;"",VLOOKUP($AE621,Afleveradressen!$A$8:$P$57,7,FALSE),"")</f>
        <v/>
      </c>
      <c r="L621" s="72" t="str">
        <f>IF(AND('Taarten koppelen'!E28&lt;&gt;"",$Y621&lt;&gt;""),'Taarten koppelen'!E28,"")</f>
        <v/>
      </c>
      <c r="M621" s="72" t="str">
        <f>IF(AND('Taarten koppelen'!F28&lt;&gt;"",$Y621&lt;&gt;""),'Taarten koppelen'!F28,"")</f>
        <v/>
      </c>
      <c r="N621" s="72" t="str">
        <f>IF($AE621&lt;&gt;"",VLOOKUP($AE621,Afleveradressen!$A$8:$P$57,11,FALSE),"")</f>
        <v/>
      </c>
      <c r="O621" s="101" t="str">
        <f>IF($AE621&lt;&gt;"",VLOOKUP($AE621,Afleveradressen!$A$8:$P$57,12,FALSE),"")</f>
        <v/>
      </c>
      <c r="P621" s="72" t="str">
        <f>IF(AND('Taarten koppelen'!G28&lt;&gt;"",$Y621&lt;&gt;""),'Taarten koppelen'!G28,"")</f>
        <v/>
      </c>
      <c r="Q621" s="17" t="str">
        <f t="shared" si="18"/>
        <v/>
      </c>
      <c r="R621" s="102" t="str">
        <f>IF($AE621&lt;&gt;"",VLOOKUP($AE621,Afleveradressen!$A$8:$P$57,8,FALSE),"")</f>
        <v/>
      </c>
      <c r="S621" s="105" t="str">
        <f>IF($AE621&lt;&gt;"",VLOOKUP($AE621,Afleveradressen!$A$8:$P$57,14,FALSE),"")</f>
        <v/>
      </c>
      <c r="T621" s="103" t="str">
        <f>IF(S621&lt;&gt;"",VLOOKUP($S621,stamgegevens!$B$5:$E$15,3,FALSE),"")</f>
        <v/>
      </c>
      <c r="U621" s="103" t="str">
        <f>IF(T621&lt;&gt;"",VLOOKUP($S621,stamgegevens!$B$5:$E$15,4,FALSE),"")</f>
        <v/>
      </c>
      <c r="V621" s="17"/>
      <c r="W621" s="17"/>
      <c r="X621" s="17" t="str">
        <f>IF(Y621="","",VLOOKUP(Y621,stamgegevens!$C$23:$H$52,6,FALSE))</f>
        <v/>
      </c>
      <c r="Y621" s="104" t="str">
        <f>IF('Taarten koppelen'!$V28&lt;&gt;"",'Taarten koppelen'!$V$4,"")</f>
        <v/>
      </c>
      <c r="Z621" s="17" t="str">
        <f>IF('Taarten koppelen'!V28&lt;&gt;"",'Taarten koppelen'!V28,"")</f>
        <v/>
      </c>
      <c r="AE621" s="1" t="str">
        <f t="shared" si="19"/>
        <v/>
      </c>
    </row>
    <row r="622" spans="4:31" x14ac:dyDescent="0.2">
      <c r="D622" s="100" t="str">
        <f>IF($AE622&lt;&gt;"",VLOOKUP($AE622,Afleveradressen!$A$8:$P$57,15,FALSE),"")</f>
        <v/>
      </c>
      <c r="E622" s="17"/>
      <c r="F622" s="17" t="str">
        <f>IF(AE622&lt;&gt;"",Bestelformulier!$F$44,"")</f>
        <v/>
      </c>
      <c r="G622" s="104"/>
      <c r="H622" s="100" t="str">
        <f>IF($AE622&lt;&gt;"",VLOOKUP($AE622,Afleveradressen!$A$8:$P$57,4,FALSE),"")</f>
        <v/>
      </c>
      <c r="I622" s="101" t="str">
        <f>IF($AE622&lt;&gt;"",VLOOKUP($AE622,Afleveradressen!$A$8:$P$57,5,FALSE),"")</f>
        <v/>
      </c>
      <c r="J622" s="101" t="str">
        <f>IF($AE622&lt;&gt;"",VLOOKUP($AE622,Afleveradressen!$A$8:$P$57,6,FALSE),"")</f>
        <v/>
      </c>
      <c r="K622" s="102" t="str">
        <f>IF($AE622&lt;&gt;"",VLOOKUP($AE622,Afleveradressen!$A$8:$P$57,7,FALSE),"")</f>
        <v/>
      </c>
      <c r="L622" s="72" t="str">
        <f>IF(AND('Taarten koppelen'!E29&lt;&gt;"",$Y622&lt;&gt;""),'Taarten koppelen'!E29,"")</f>
        <v/>
      </c>
      <c r="M622" s="72" t="str">
        <f>IF(AND('Taarten koppelen'!F29&lt;&gt;"",$Y622&lt;&gt;""),'Taarten koppelen'!F29,"")</f>
        <v/>
      </c>
      <c r="N622" s="72" t="str">
        <f>IF($AE622&lt;&gt;"",VLOOKUP($AE622,Afleveradressen!$A$8:$P$57,11,FALSE),"")</f>
        <v/>
      </c>
      <c r="O622" s="101" t="str">
        <f>IF($AE622&lt;&gt;"",VLOOKUP($AE622,Afleveradressen!$A$8:$P$57,12,FALSE),"")</f>
        <v/>
      </c>
      <c r="P622" s="72" t="str">
        <f>IF(AND('Taarten koppelen'!G29&lt;&gt;"",$Y622&lt;&gt;""),'Taarten koppelen'!G29,"")</f>
        <v/>
      </c>
      <c r="Q622" s="17" t="str">
        <f t="shared" si="18"/>
        <v/>
      </c>
      <c r="R622" s="102" t="str">
        <f>IF($AE622&lt;&gt;"",VLOOKUP($AE622,Afleveradressen!$A$8:$P$57,8,FALSE),"")</f>
        <v/>
      </c>
      <c r="S622" s="105" t="str">
        <f>IF($AE622&lt;&gt;"",VLOOKUP($AE622,Afleveradressen!$A$8:$P$57,14,FALSE),"")</f>
        <v/>
      </c>
      <c r="T622" s="103" t="str">
        <f>IF(S622&lt;&gt;"",VLOOKUP($S622,stamgegevens!$B$5:$E$15,3,FALSE),"")</f>
        <v/>
      </c>
      <c r="U622" s="103" t="str">
        <f>IF(T622&lt;&gt;"",VLOOKUP($S622,stamgegevens!$B$5:$E$15,4,FALSE),"")</f>
        <v/>
      </c>
      <c r="V622" s="17"/>
      <c r="W622" s="17"/>
      <c r="X622" s="17" t="str">
        <f>IF(Y622="","",VLOOKUP(Y622,stamgegevens!$C$23:$H$52,6,FALSE))</f>
        <v/>
      </c>
      <c r="Y622" s="104" t="str">
        <f>IF('Taarten koppelen'!$V29&lt;&gt;"",'Taarten koppelen'!$V$4,"")</f>
        <v/>
      </c>
      <c r="Z622" s="17" t="str">
        <f>IF('Taarten koppelen'!V29&lt;&gt;"",'Taarten koppelen'!V29,"")</f>
        <v/>
      </c>
      <c r="AE622" s="1" t="str">
        <f t="shared" si="19"/>
        <v/>
      </c>
    </row>
    <row r="623" spans="4:31" x14ac:dyDescent="0.2">
      <c r="D623" s="100" t="str">
        <f>IF($AE623&lt;&gt;"",VLOOKUP($AE623,Afleveradressen!$A$8:$P$57,15,FALSE),"")</f>
        <v/>
      </c>
      <c r="E623" s="17"/>
      <c r="F623" s="17" t="str">
        <f>IF(AE623&lt;&gt;"",Bestelformulier!$F$44,"")</f>
        <v/>
      </c>
      <c r="G623" s="104"/>
      <c r="H623" s="100" t="str">
        <f>IF($AE623&lt;&gt;"",VLOOKUP($AE623,Afleveradressen!$A$8:$P$57,4,FALSE),"")</f>
        <v/>
      </c>
      <c r="I623" s="101" t="str">
        <f>IF($AE623&lt;&gt;"",VLOOKUP($AE623,Afleveradressen!$A$8:$P$57,5,FALSE),"")</f>
        <v/>
      </c>
      <c r="J623" s="101" t="str">
        <f>IF($AE623&lt;&gt;"",VLOOKUP($AE623,Afleveradressen!$A$8:$P$57,6,FALSE),"")</f>
        <v/>
      </c>
      <c r="K623" s="102" t="str">
        <f>IF($AE623&lt;&gt;"",VLOOKUP($AE623,Afleveradressen!$A$8:$P$57,7,FALSE),"")</f>
        <v/>
      </c>
      <c r="L623" s="72" t="str">
        <f>IF(AND('Taarten koppelen'!E30&lt;&gt;"",$Y623&lt;&gt;""),'Taarten koppelen'!E30,"")</f>
        <v/>
      </c>
      <c r="M623" s="72" t="str">
        <f>IF(AND('Taarten koppelen'!F30&lt;&gt;"",$Y623&lt;&gt;""),'Taarten koppelen'!F30,"")</f>
        <v/>
      </c>
      <c r="N623" s="72" t="str">
        <f>IF($AE623&lt;&gt;"",VLOOKUP($AE623,Afleveradressen!$A$8:$P$57,11,FALSE),"")</f>
        <v/>
      </c>
      <c r="O623" s="101" t="str">
        <f>IF($AE623&lt;&gt;"",VLOOKUP($AE623,Afleveradressen!$A$8:$P$57,12,FALSE),"")</f>
        <v/>
      </c>
      <c r="P623" s="72" t="str">
        <f>IF(AND('Taarten koppelen'!G30&lt;&gt;"",$Y623&lt;&gt;""),'Taarten koppelen'!G30,"")</f>
        <v/>
      </c>
      <c r="Q623" s="17" t="str">
        <f t="shared" si="18"/>
        <v/>
      </c>
      <c r="R623" s="102" t="str">
        <f>IF($AE623&lt;&gt;"",VLOOKUP($AE623,Afleveradressen!$A$8:$P$57,8,FALSE),"")</f>
        <v/>
      </c>
      <c r="S623" s="105" t="str">
        <f>IF($AE623&lt;&gt;"",VLOOKUP($AE623,Afleveradressen!$A$8:$P$57,14,FALSE),"")</f>
        <v/>
      </c>
      <c r="T623" s="103" t="str">
        <f>IF(S623&lt;&gt;"",VLOOKUP($S623,stamgegevens!$B$5:$E$15,3,FALSE),"")</f>
        <v/>
      </c>
      <c r="U623" s="103" t="str">
        <f>IF(T623&lt;&gt;"",VLOOKUP($S623,stamgegevens!$B$5:$E$15,4,FALSE),"")</f>
        <v/>
      </c>
      <c r="V623" s="17"/>
      <c r="W623" s="17"/>
      <c r="X623" s="17" t="str">
        <f>IF(Y623="","",VLOOKUP(Y623,stamgegevens!$C$23:$H$52,6,FALSE))</f>
        <v/>
      </c>
      <c r="Y623" s="104" t="str">
        <f>IF('Taarten koppelen'!$V30&lt;&gt;"",'Taarten koppelen'!$V$4,"")</f>
        <v/>
      </c>
      <c r="Z623" s="17" t="str">
        <f>IF('Taarten koppelen'!V30&lt;&gt;"",'Taarten koppelen'!V30,"")</f>
        <v/>
      </c>
      <c r="AE623" s="1" t="str">
        <f t="shared" si="19"/>
        <v/>
      </c>
    </row>
    <row r="624" spans="4:31" x14ac:dyDescent="0.2">
      <c r="D624" s="100" t="str">
        <f>IF($AE624&lt;&gt;"",VLOOKUP($AE624,Afleveradressen!$A$8:$P$57,15,FALSE),"")</f>
        <v/>
      </c>
      <c r="E624" s="17"/>
      <c r="F624" s="17" t="str">
        <f>IF(AE624&lt;&gt;"",Bestelformulier!$F$44,"")</f>
        <v/>
      </c>
      <c r="G624" s="104"/>
      <c r="H624" s="100" t="str">
        <f>IF($AE624&lt;&gt;"",VLOOKUP($AE624,Afleveradressen!$A$8:$P$57,4,FALSE),"")</f>
        <v/>
      </c>
      <c r="I624" s="101" t="str">
        <f>IF($AE624&lt;&gt;"",VLOOKUP($AE624,Afleveradressen!$A$8:$P$57,5,FALSE),"")</f>
        <v/>
      </c>
      <c r="J624" s="101" t="str">
        <f>IF($AE624&lt;&gt;"",VLOOKUP($AE624,Afleveradressen!$A$8:$P$57,6,FALSE),"")</f>
        <v/>
      </c>
      <c r="K624" s="102" t="str">
        <f>IF($AE624&lt;&gt;"",VLOOKUP($AE624,Afleveradressen!$A$8:$P$57,7,FALSE),"")</f>
        <v/>
      </c>
      <c r="L624" s="72" t="str">
        <f>IF(AND('Taarten koppelen'!E31&lt;&gt;"",$Y624&lt;&gt;""),'Taarten koppelen'!E31,"")</f>
        <v/>
      </c>
      <c r="M624" s="72" t="str">
        <f>IF(AND('Taarten koppelen'!F31&lt;&gt;"",$Y624&lt;&gt;""),'Taarten koppelen'!F31,"")</f>
        <v/>
      </c>
      <c r="N624" s="72" t="str">
        <f>IF($AE624&lt;&gt;"",VLOOKUP($AE624,Afleveradressen!$A$8:$P$57,11,FALSE),"")</f>
        <v/>
      </c>
      <c r="O624" s="101" t="str">
        <f>IF($AE624&lt;&gt;"",VLOOKUP($AE624,Afleveradressen!$A$8:$P$57,12,FALSE),"")</f>
        <v/>
      </c>
      <c r="P624" s="72" t="str">
        <f>IF(AND('Taarten koppelen'!G31&lt;&gt;"",$Y624&lt;&gt;""),'Taarten koppelen'!G31,"")</f>
        <v/>
      </c>
      <c r="Q624" s="17" t="str">
        <f t="shared" si="18"/>
        <v/>
      </c>
      <c r="R624" s="102" t="str">
        <f>IF($AE624&lt;&gt;"",VLOOKUP($AE624,Afleveradressen!$A$8:$P$57,8,FALSE),"")</f>
        <v/>
      </c>
      <c r="S624" s="105" t="str">
        <f>IF($AE624&lt;&gt;"",VLOOKUP($AE624,Afleveradressen!$A$8:$P$57,14,FALSE),"")</f>
        <v/>
      </c>
      <c r="T624" s="103" t="str">
        <f>IF(S624&lt;&gt;"",VLOOKUP($S624,stamgegevens!$B$5:$E$15,3,FALSE),"")</f>
        <v/>
      </c>
      <c r="U624" s="103" t="str">
        <f>IF(T624&lt;&gt;"",VLOOKUP($S624,stamgegevens!$B$5:$E$15,4,FALSE),"")</f>
        <v/>
      </c>
      <c r="V624" s="17"/>
      <c r="W624" s="17"/>
      <c r="X624" s="17" t="str">
        <f>IF(Y624="","",VLOOKUP(Y624,stamgegevens!$C$23:$H$52,6,FALSE))</f>
        <v/>
      </c>
      <c r="Y624" s="104" t="str">
        <f>IF('Taarten koppelen'!$V31&lt;&gt;"",'Taarten koppelen'!$V$4,"")</f>
        <v/>
      </c>
      <c r="Z624" s="17" t="str">
        <f>IF('Taarten koppelen'!V31&lt;&gt;"",'Taarten koppelen'!V31,"")</f>
        <v/>
      </c>
      <c r="AE624" s="1" t="str">
        <f t="shared" si="19"/>
        <v/>
      </c>
    </row>
    <row r="625" spans="4:31" x14ac:dyDescent="0.2">
      <c r="D625" s="100" t="str">
        <f>IF($AE625&lt;&gt;"",VLOOKUP($AE625,Afleveradressen!$A$8:$P$57,15,FALSE),"")</f>
        <v/>
      </c>
      <c r="E625" s="17"/>
      <c r="F625" s="17" t="str">
        <f>IF(AE625&lt;&gt;"",Bestelformulier!$F$44,"")</f>
        <v/>
      </c>
      <c r="G625" s="104"/>
      <c r="H625" s="100" t="str">
        <f>IF($AE625&lt;&gt;"",VLOOKUP($AE625,Afleveradressen!$A$8:$P$57,4,FALSE),"")</f>
        <v/>
      </c>
      <c r="I625" s="101" t="str">
        <f>IF($AE625&lt;&gt;"",VLOOKUP($AE625,Afleveradressen!$A$8:$P$57,5,FALSE),"")</f>
        <v/>
      </c>
      <c r="J625" s="101" t="str">
        <f>IF($AE625&lt;&gt;"",VLOOKUP($AE625,Afleveradressen!$A$8:$P$57,6,FALSE),"")</f>
        <v/>
      </c>
      <c r="K625" s="102" t="str">
        <f>IF($AE625&lt;&gt;"",VLOOKUP($AE625,Afleveradressen!$A$8:$P$57,7,FALSE),"")</f>
        <v/>
      </c>
      <c r="L625" s="72" t="str">
        <f>IF(AND('Taarten koppelen'!E32&lt;&gt;"",$Y625&lt;&gt;""),'Taarten koppelen'!E32,"")</f>
        <v/>
      </c>
      <c r="M625" s="72" t="str">
        <f>IF(AND('Taarten koppelen'!F32&lt;&gt;"",$Y625&lt;&gt;""),'Taarten koppelen'!F32,"")</f>
        <v/>
      </c>
      <c r="N625" s="72" t="str">
        <f>IF($AE625&lt;&gt;"",VLOOKUP($AE625,Afleveradressen!$A$8:$P$57,11,FALSE),"")</f>
        <v/>
      </c>
      <c r="O625" s="101" t="str">
        <f>IF($AE625&lt;&gt;"",VLOOKUP($AE625,Afleveradressen!$A$8:$P$57,12,FALSE),"")</f>
        <v/>
      </c>
      <c r="P625" s="72" t="str">
        <f>IF(AND('Taarten koppelen'!G32&lt;&gt;"",$Y625&lt;&gt;""),'Taarten koppelen'!G32,"")</f>
        <v/>
      </c>
      <c r="Q625" s="17" t="str">
        <f t="shared" si="18"/>
        <v/>
      </c>
      <c r="R625" s="102" t="str">
        <f>IF($AE625&lt;&gt;"",VLOOKUP($AE625,Afleveradressen!$A$8:$P$57,8,FALSE),"")</f>
        <v/>
      </c>
      <c r="S625" s="105" t="str">
        <f>IF($AE625&lt;&gt;"",VLOOKUP($AE625,Afleveradressen!$A$8:$P$57,14,FALSE),"")</f>
        <v/>
      </c>
      <c r="T625" s="103" t="str">
        <f>IF(S625&lt;&gt;"",VLOOKUP($S625,stamgegevens!$B$5:$E$15,3,FALSE),"")</f>
        <v/>
      </c>
      <c r="U625" s="103" t="str">
        <f>IF(T625&lt;&gt;"",VLOOKUP($S625,stamgegevens!$B$5:$E$15,4,FALSE),"")</f>
        <v/>
      </c>
      <c r="V625" s="17"/>
      <c r="W625" s="17"/>
      <c r="X625" s="17" t="str">
        <f>IF(Y625="","",VLOOKUP(Y625,stamgegevens!$C$23:$H$52,6,FALSE))</f>
        <v/>
      </c>
      <c r="Y625" s="104" t="str">
        <f>IF('Taarten koppelen'!$V32&lt;&gt;"",'Taarten koppelen'!$V$4,"")</f>
        <v/>
      </c>
      <c r="Z625" s="17" t="str">
        <f>IF('Taarten koppelen'!V32&lt;&gt;"",'Taarten koppelen'!V32,"")</f>
        <v/>
      </c>
      <c r="AE625" s="1" t="str">
        <f t="shared" si="19"/>
        <v/>
      </c>
    </row>
    <row r="626" spans="4:31" x14ac:dyDescent="0.2">
      <c r="D626" s="100" t="str">
        <f>IF($AE626&lt;&gt;"",VLOOKUP($AE626,Afleveradressen!$A$8:$P$57,15,FALSE),"")</f>
        <v/>
      </c>
      <c r="E626" s="17"/>
      <c r="F626" s="17" t="str">
        <f>IF(AE626&lt;&gt;"",Bestelformulier!$F$44,"")</f>
        <v/>
      </c>
      <c r="G626" s="104"/>
      <c r="H626" s="100" t="str">
        <f>IF($AE626&lt;&gt;"",VLOOKUP($AE626,Afleveradressen!$A$8:$P$57,4,FALSE),"")</f>
        <v/>
      </c>
      <c r="I626" s="101" t="str">
        <f>IF($AE626&lt;&gt;"",VLOOKUP($AE626,Afleveradressen!$A$8:$P$57,5,FALSE),"")</f>
        <v/>
      </c>
      <c r="J626" s="101" t="str">
        <f>IF($AE626&lt;&gt;"",VLOOKUP($AE626,Afleveradressen!$A$8:$P$57,6,FALSE),"")</f>
        <v/>
      </c>
      <c r="K626" s="102" t="str">
        <f>IF($AE626&lt;&gt;"",VLOOKUP($AE626,Afleveradressen!$A$8:$P$57,7,FALSE),"")</f>
        <v/>
      </c>
      <c r="L626" s="72" t="str">
        <f>IF(AND('Taarten koppelen'!E33&lt;&gt;"",$Y626&lt;&gt;""),'Taarten koppelen'!E33,"")</f>
        <v/>
      </c>
      <c r="M626" s="72" t="str">
        <f>IF(AND('Taarten koppelen'!F33&lt;&gt;"",$Y626&lt;&gt;""),'Taarten koppelen'!F33,"")</f>
        <v/>
      </c>
      <c r="N626" s="72" t="str">
        <f>IF($AE626&lt;&gt;"",VLOOKUP($AE626,Afleveradressen!$A$8:$P$57,11,FALSE),"")</f>
        <v/>
      </c>
      <c r="O626" s="101" t="str">
        <f>IF($AE626&lt;&gt;"",VLOOKUP($AE626,Afleveradressen!$A$8:$P$57,12,FALSE),"")</f>
        <v/>
      </c>
      <c r="P626" s="72" t="str">
        <f>IF(AND('Taarten koppelen'!G33&lt;&gt;"",$Y626&lt;&gt;""),'Taarten koppelen'!G33,"")</f>
        <v/>
      </c>
      <c r="Q626" s="17" t="str">
        <f t="shared" si="18"/>
        <v/>
      </c>
      <c r="R626" s="102" t="str">
        <f>IF($AE626&lt;&gt;"",VLOOKUP($AE626,Afleveradressen!$A$8:$P$57,8,FALSE),"")</f>
        <v/>
      </c>
      <c r="S626" s="105" t="str">
        <f>IF($AE626&lt;&gt;"",VLOOKUP($AE626,Afleveradressen!$A$8:$P$57,14,FALSE),"")</f>
        <v/>
      </c>
      <c r="T626" s="103" t="str">
        <f>IF(S626&lt;&gt;"",VLOOKUP($S626,stamgegevens!$B$5:$E$15,3,FALSE),"")</f>
        <v/>
      </c>
      <c r="U626" s="103" t="str">
        <f>IF(T626&lt;&gt;"",VLOOKUP($S626,stamgegevens!$B$5:$E$15,4,FALSE),"")</f>
        <v/>
      </c>
      <c r="V626" s="17"/>
      <c r="W626" s="17"/>
      <c r="X626" s="17" t="str">
        <f>IF(Y626="","",VLOOKUP(Y626,stamgegevens!$C$23:$H$52,6,FALSE))</f>
        <v/>
      </c>
      <c r="Y626" s="104" t="str">
        <f>IF('Taarten koppelen'!$V33&lt;&gt;"",'Taarten koppelen'!$V$4,"")</f>
        <v/>
      </c>
      <c r="Z626" s="17" t="str">
        <f>IF('Taarten koppelen'!V33&lt;&gt;"",'Taarten koppelen'!V33,"")</f>
        <v/>
      </c>
      <c r="AE626" s="1" t="str">
        <f t="shared" si="19"/>
        <v/>
      </c>
    </row>
    <row r="627" spans="4:31" x14ac:dyDescent="0.2">
      <c r="D627" s="100" t="str">
        <f>IF($AE627&lt;&gt;"",VLOOKUP($AE627,Afleveradressen!$A$8:$P$57,15,FALSE),"")</f>
        <v/>
      </c>
      <c r="E627" s="17"/>
      <c r="F627" s="17" t="str">
        <f>IF(AE627&lt;&gt;"",Bestelformulier!$F$44,"")</f>
        <v/>
      </c>
      <c r="G627" s="104"/>
      <c r="H627" s="100" t="str">
        <f>IF($AE627&lt;&gt;"",VLOOKUP($AE627,Afleveradressen!$A$8:$P$57,4,FALSE),"")</f>
        <v/>
      </c>
      <c r="I627" s="101" t="str">
        <f>IF($AE627&lt;&gt;"",VLOOKUP($AE627,Afleveradressen!$A$8:$P$57,5,FALSE),"")</f>
        <v/>
      </c>
      <c r="J627" s="101" t="str">
        <f>IF($AE627&lt;&gt;"",VLOOKUP($AE627,Afleveradressen!$A$8:$P$57,6,FALSE),"")</f>
        <v/>
      </c>
      <c r="K627" s="102" t="str">
        <f>IF($AE627&lt;&gt;"",VLOOKUP($AE627,Afleveradressen!$A$8:$P$57,7,FALSE),"")</f>
        <v/>
      </c>
      <c r="L627" s="72" t="str">
        <f>IF(AND('Taarten koppelen'!E34&lt;&gt;"",$Y627&lt;&gt;""),'Taarten koppelen'!E34,"")</f>
        <v/>
      </c>
      <c r="M627" s="72" t="str">
        <f>IF(AND('Taarten koppelen'!F34&lt;&gt;"",$Y627&lt;&gt;""),'Taarten koppelen'!F34,"")</f>
        <v/>
      </c>
      <c r="N627" s="72" t="str">
        <f>IF($AE627&lt;&gt;"",VLOOKUP($AE627,Afleveradressen!$A$8:$P$57,11,FALSE),"")</f>
        <v/>
      </c>
      <c r="O627" s="101" t="str">
        <f>IF($AE627&lt;&gt;"",VLOOKUP($AE627,Afleveradressen!$A$8:$P$57,12,FALSE),"")</f>
        <v/>
      </c>
      <c r="P627" s="72" t="str">
        <f>IF(AND('Taarten koppelen'!G34&lt;&gt;"",$Y627&lt;&gt;""),'Taarten koppelen'!G34,"")</f>
        <v/>
      </c>
      <c r="Q627" s="17" t="str">
        <f t="shared" si="18"/>
        <v/>
      </c>
      <c r="R627" s="102" t="str">
        <f>IF($AE627&lt;&gt;"",VLOOKUP($AE627,Afleveradressen!$A$8:$P$57,8,FALSE),"")</f>
        <v/>
      </c>
      <c r="S627" s="105" t="str">
        <f>IF($AE627&lt;&gt;"",VLOOKUP($AE627,Afleveradressen!$A$8:$P$57,14,FALSE),"")</f>
        <v/>
      </c>
      <c r="T627" s="103" t="str">
        <f>IF(S627&lt;&gt;"",VLOOKUP($S627,stamgegevens!$B$5:$E$15,3,FALSE),"")</f>
        <v/>
      </c>
      <c r="U627" s="103" t="str">
        <f>IF(T627&lt;&gt;"",VLOOKUP($S627,stamgegevens!$B$5:$E$15,4,FALSE),"")</f>
        <v/>
      </c>
      <c r="V627" s="17"/>
      <c r="W627" s="17"/>
      <c r="X627" s="17" t="str">
        <f>IF(Y627="","",VLOOKUP(Y627,stamgegevens!$C$23:$H$52,6,FALSE))</f>
        <v/>
      </c>
      <c r="Y627" s="104" t="str">
        <f>IF('Taarten koppelen'!$V34&lt;&gt;"",'Taarten koppelen'!$V$4,"")</f>
        <v/>
      </c>
      <c r="Z627" s="17" t="str">
        <f>IF('Taarten koppelen'!V34&lt;&gt;"",'Taarten koppelen'!V34,"")</f>
        <v/>
      </c>
      <c r="AE627" s="1" t="str">
        <f t="shared" si="19"/>
        <v/>
      </c>
    </row>
    <row r="628" spans="4:31" x14ac:dyDescent="0.2">
      <c r="D628" s="100" t="str">
        <f>IF($AE628&lt;&gt;"",VLOOKUP($AE628,Afleveradressen!$A$8:$P$57,15,FALSE),"")</f>
        <v/>
      </c>
      <c r="E628" s="17"/>
      <c r="F628" s="17" t="str">
        <f>IF(AE628&lt;&gt;"",Bestelformulier!$F$44,"")</f>
        <v/>
      </c>
      <c r="G628" s="104"/>
      <c r="H628" s="100" t="str">
        <f>IF($AE628&lt;&gt;"",VLOOKUP($AE628,Afleveradressen!$A$8:$P$57,4,FALSE),"")</f>
        <v/>
      </c>
      <c r="I628" s="101" t="str">
        <f>IF($AE628&lt;&gt;"",VLOOKUP($AE628,Afleveradressen!$A$8:$P$57,5,FALSE),"")</f>
        <v/>
      </c>
      <c r="J628" s="101" t="str">
        <f>IF($AE628&lt;&gt;"",VLOOKUP($AE628,Afleveradressen!$A$8:$P$57,6,FALSE),"")</f>
        <v/>
      </c>
      <c r="K628" s="102" t="str">
        <f>IF($AE628&lt;&gt;"",VLOOKUP($AE628,Afleveradressen!$A$8:$P$57,7,FALSE),"")</f>
        <v/>
      </c>
      <c r="L628" s="72" t="str">
        <f>IF(AND('Taarten koppelen'!E35&lt;&gt;"",$Y628&lt;&gt;""),'Taarten koppelen'!E35,"")</f>
        <v/>
      </c>
      <c r="M628" s="72" t="str">
        <f>IF(AND('Taarten koppelen'!F35&lt;&gt;"",$Y628&lt;&gt;""),'Taarten koppelen'!F35,"")</f>
        <v/>
      </c>
      <c r="N628" s="72" t="str">
        <f>IF($AE628&lt;&gt;"",VLOOKUP($AE628,Afleveradressen!$A$8:$P$57,11,FALSE),"")</f>
        <v/>
      </c>
      <c r="O628" s="101" t="str">
        <f>IF($AE628&lt;&gt;"",VLOOKUP($AE628,Afleveradressen!$A$8:$P$57,12,FALSE),"")</f>
        <v/>
      </c>
      <c r="P628" s="72" t="str">
        <f>IF(AND('Taarten koppelen'!G35&lt;&gt;"",$Y628&lt;&gt;""),'Taarten koppelen'!G35,"")</f>
        <v/>
      </c>
      <c r="Q628" s="17" t="str">
        <f t="shared" si="18"/>
        <v/>
      </c>
      <c r="R628" s="102" t="str">
        <f>IF($AE628&lt;&gt;"",VLOOKUP($AE628,Afleveradressen!$A$8:$P$57,8,FALSE),"")</f>
        <v/>
      </c>
      <c r="S628" s="105" t="str">
        <f>IF($AE628&lt;&gt;"",VLOOKUP($AE628,Afleveradressen!$A$8:$P$57,14,FALSE),"")</f>
        <v/>
      </c>
      <c r="T628" s="103" t="str">
        <f>IF(S628&lt;&gt;"",VLOOKUP($S628,stamgegevens!$B$5:$E$15,3,FALSE),"")</f>
        <v/>
      </c>
      <c r="U628" s="103" t="str">
        <f>IF(T628&lt;&gt;"",VLOOKUP($S628,stamgegevens!$B$5:$E$15,4,FALSE),"")</f>
        <v/>
      </c>
      <c r="V628" s="17"/>
      <c r="W628" s="17"/>
      <c r="X628" s="17" t="str">
        <f>IF(Y628="","",VLOOKUP(Y628,stamgegevens!$C$23:$H$52,6,FALSE))</f>
        <v/>
      </c>
      <c r="Y628" s="104" t="str">
        <f>IF('Taarten koppelen'!$V35&lt;&gt;"",'Taarten koppelen'!$V$4,"")</f>
        <v/>
      </c>
      <c r="Z628" s="17" t="str">
        <f>IF('Taarten koppelen'!V35&lt;&gt;"",'Taarten koppelen'!V35,"")</f>
        <v/>
      </c>
      <c r="AE628" s="1" t="str">
        <f t="shared" si="19"/>
        <v/>
      </c>
    </row>
    <row r="629" spans="4:31" x14ac:dyDescent="0.2">
      <c r="D629" s="100" t="str">
        <f>IF($AE629&lt;&gt;"",VLOOKUP($AE629,Afleveradressen!$A$8:$P$57,15,FALSE),"")</f>
        <v/>
      </c>
      <c r="E629" s="17"/>
      <c r="F629" s="17" t="str">
        <f>IF(AE629&lt;&gt;"",Bestelformulier!$F$44,"")</f>
        <v/>
      </c>
      <c r="G629" s="104"/>
      <c r="H629" s="100" t="str">
        <f>IF($AE629&lt;&gt;"",VLOOKUP($AE629,Afleveradressen!$A$8:$P$57,4,FALSE),"")</f>
        <v/>
      </c>
      <c r="I629" s="101" t="str">
        <f>IF($AE629&lt;&gt;"",VLOOKUP($AE629,Afleveradressen!$A$8:$P$57,5,FALSE),"")</f>
        <v/>
      </c>
      <c r="J629" s="101" t="str">
        <f>IF($AE629&lt;&gt;"",VLOOKUP($AE629,Afleveradressen!$A$8:$P$57,6,FALSE),"")</f>
        <v/>
      </c>
      <c r="K629" s="102" t="str">
        <f>IF($AE629&lt;&gt;"",VLOOKUP($AE629,Afleveradressen!$A$8:$P$57,7,FALSE),"")</f>
        <v/>
      </c>
      <c r="L629" s="72" t="str">
        <f>IF(AND('Taarten koppelen'!E36&lt;&gt;"",$Y629&lt;&gt;""),'Taarten koppelen'!E36,"")</f>
        <v/>
      </c>
      <c r="M629" s="72" t="str">
        <f>IF(AND('Taarten koppelen'!F36&lt;&gt;"",$Y629&lt;&gt;""),'Taarten koppelen'!F36,"")</f>
        <v/>
      </c>
      <c r="N629" s="72" t="str">
        <f>IF($AE629&lt;&gt;"",VLOOKUP($AE629,Afleveradressen!$A$8:$P$57,11,FALSE),"")</f>
        <v/>
      </c>
      <c r="O629" s="101" t="str">
        <f>IF($AE629&lt;&gt;"",VLOOKUP($AE629,Afleveradressen!$A$8:$P$57,12,FALSE),"")</f>
        <v/>
      </c>
      <c r="P629" s="72" t="str">
        <f>IF(AND('Taarten koppelen'!G36&lt;&gt;"",$Y629&lt;&gt;""),'Taarten koppelen'!G36,"")</f>
        <v/>
      </c>
      <c r="Q629" s="17" t="str">
        <f t="shared" si="18"/>
        <v/>
      </c>
      <c r="R629" s="102" t="str">
        <f>IF($AE629&lt;&gt;"",VLOOKUP($AE629,Afleveradressen!$A$8:$P$57,8,FALSE),"")</f>
        <v/>
      </c>
      <c r="S629" s="105" t="str">
        <f>IF($AE629&lt;&gt;"",VLOOKUP($AE629,Afleveradressen!$A$8:$P$57,14,FALSE),"")</f>
        <v/>
      </c>
      <c r="T629" s="103" t="str">
        <f>IF(S629&lt;&gt;"",VLOOKUP($S629,stamgegevens!$B$5:$E$15,3,FALSE),"")</f>
        <v/>
      </c>
      <c r="U629" s="103" t="str">
        <f>IF(T629&lt;&gt;"",VLOOKUP($S629,stamgegevens!$B$5:$E$15,4,FALSE),"")</f>
        <v/>
      </c>
      <c r="V629" s="17"/>
      <c r="W629" s="17"/>
      <c r="X629" s="17" t="str">
        <f>IF(Y629="","",VLOOKUP(Y629,stamgegevens!$C$23:$H$52,6,FALSE))</f>
        <v/>
      </c>
      <c r="Y629" s="104" t="str">
        <f>IF('Taarten koppelen'!$V36&lt;&gt;"",'Taarten koppelen'!$V$4,"")</f>
        <v/>
      </c>
      <c r="Z629" s="17" t="str">
        <f>IF('Taarten koppelen'!V36&lt;&gt;"",'Taarten koppelen'!V36,"")</f>
        <v/>
      </c>
      <c r="AE629" s="1" t="str">
        <f t="shared" si="19"/>
        <v/>
      </c>
    </row>
    <row r="630" spans="4:31" x14ac:dyDescent="0.2">
      <c r="D630" s="100" t="str">
        <f>IF($AE630&lt;&gt;"",VLOOKUP($AE630,Afleveradressen!$A$8:$P$57,15,FALSE),"")</f>
        <v/>
      </c>
      <c r="E630" s="17"/>
      <c r="F630" s="17" t="str">
        <f>IF(AE630&lt;&gt;"",Bestelformulier!$F$44,"")</f>
        <v/>
      </c>
      <c r="G630" s="104"/>
      <c r="H630" s="100" t="str">
        <f>IF($AE630&lt;&gt;"",VLOOKUP($AE630,Afleveradressen!$A$8:$P$57,4,FALSE),"")</f>
        <v/>
      </c>
      <c r="I630" s="101" t="str">
        <f>IF($AE630&lt;&gt;"",VLOOKUP($AE630,Afleveradressen!$A$8:$P$57,5,FALSE),"")</f>
        <v/>
      </c>
      <c r="J630" s="101" t="str">
        <f>IF($AE630&lt;&gt;"",VLOOKUP($AE630,Afleveradressen!$A$8:$P$57,6,FALSE),"")</f>
        <v/>
      </c>
      <c r="K630" s="102" t="str">
        <f>IF($AE630&lt;&gt;"",VLOOKUP($AE630,Afleveradressen!$A$8:$P$57,7,FALSE),"")</f>
        <v/>
      </c>
      <c r="L630" s="72" t="str">
        <f>IF(AND('Taarten koppelen'!E37&lt;&gt;"",$Y630&lt;&gt;""),'Taarten koppelen'!E37,"")</f>
        <v/>
      </c>
      <c r="M630" s="72" t="str">
        <f>IF(AND('Taarten koppelen'!F37&lt;&gt;"",$Y630&lt;&gt;""),'Taarten koppelen'!F37,"")</f>
        <v/>
      </c>
      <c r="N630" s="72" t="str">
        <f>IF($AE630&lt;&gt;"",VLOOKUP($AE630,Afleveradressen!$A$8:$P$57,11,FALSE),"")</f>
        <v/>
      </c>
      <c r="O630" s="101" t="str">
        <f>IF($AE630&lt;&gt;"",VLOOKUP($AE630,Afleveradressen!$A$8:$P$57,12,FALSE),"")</f>
        <v/>
      </c>
      <c r="P630" s="72" t="str">
        <f>IF(AND('Taarten koppelen'!G37&lt;&gt;"",$Y630&lt;&gt;""),'Taarten koppelen'!G37,"")</f>
        <v/>
      </c>
      <c r="Q630" s="17" t="str">
        <f t="shared" si="18"/>
        <v/>
      </c>
      <c r="R630" s="102" t="str">
        <f>IF($AE630&lt;&gt;"",VLOOKUP($AE630,Afleveradressen!$A$8:$P$57,8,FALSE),"")</f>
        <v/>
      </c>
      <c r="S630" s="105" t="str">
        <f>IF($AE630&lt;&gt;"",VLOOKUP($AE630,Afleveradressen!$A$8:$P$57,14,FALSE),"")</f>
        <v/>
      </c>
      <c r="T630" s="103" t="str">
        <f>IF(S630&lt;&gt;"",VLOOKUP($S630,stamgegevens!$B$5:$E$15,3,FALSE),"")</f>
        <v/>
      </c>
      <c r="U630" s="103" t="str">
        <f>IF(T630&lt;&gt;"",VLOOKUP($S630,stamgegevens!$B$5:$E$15,4,FALSE),"")</f>
        <v/>
      </c>
      <c r="V630" s="17"/>
      <c r="W630" s="17"/>
      <c r="X630" s="17" t="str">
        <f>IF(Y630="","",VLOOKUP(Y630,stamgegevens!$C$23:$H$52,6,FALSE))</f>
        <v/>
      </c>
      <c r="Y630" s="104" t="str">
        <f>IF('Taarten koppelen'!$V37&lt;&gt;"",'Taarten koppelen'!$V$4,"")</f>
        <v/>
      </c>
      <c r="Z630" s="17" t="str">
        <f>IF('Taarten koppelen'!V37&lt;&gt;"",'Taarten koppelen'!V37,"")</f>
        <v/>
      </c>
      <c r="AE630" s="1" t="str">
        <f t="shared" si="19"/>
        <v/>
      </c>
    </row>
    <row r="631" spans="4:31" x14ac:dyDescent="0.2">
      <c r="D631" s="100" t="str">
        <f>IF($AE631&lt;&gt;"",VLOOKUP($AE631,Afleveradressen!$A$8:$P$57,15,FALSE),"")</f>
        <v/>
      </c>
      <c r="E631" s="17"/>
      <c r="F631" s="17" t="str">
        <f>IF(AE631&lt;&gt;"",Bestelformulier!$F$44,"")</f>
        <v/>
      </c>
      <c r="G631" s="104"/>
      <c r="H631" s="100" t="str">
        <f>IF($AE631&lt;&gt;"",VLOOKUP($AE631,Afleveradressen!$A$8:$P$57,4,FALSE),"")</f>
        <v/>
      </c>
      <c r="I631" s="101" t="str">
        <f>IF($AE631&lt;&gt;"",VLOOKUP($AE631,Afleveradressen!$A$8:$P$57,5,FALSE),"")</f>
        <v/>
      </c>
      <c r="J631" s="101" t="str">
        <f>IF($AE631&lt;&gt;"",VLOOKUP($AE631,Afleveradressen!$A$8:$P$57,6,FALSE),"")</f>
        <v/>
      </c>
      <c r="K631" s="102" t="str">
        <f>IF($AE631&lt;&gt;"",VLOOKUP($AE631,Afleveradressen!$A$8:$P$57,7,FALSE),"")</f>
        <v/>
      </c>
      <c r="L631" s="72" t="str">
        <f>IF(AND('Taarten koppelen'!E38&lt;&gt;"",$Y631&lt;&gt;""),'Taarten koppelen'!E38,"")</f>
        <v/>
      </c>
      <c r="M631" s="72" t="str">
        <f>IF(AND('Taarten koppelen'!F38&lt;&gt;"",$Y631&lt;&gt;""),'Taarten koppelen'!F38,"")</f>
        <v/>
      </c>
      <c r="N631" s="72" t="str">
        <f>IF($AE631&lt;&gt;"",VLOOKUP($AE631,Afleveradressen!$A$8:$P$57,11,FALSE),"")</f>
        <v/>
      </c>
      <c r="O631" s="101" t="str">
        <f>IF($AE631&lt;&gt;"",VLOOKUP($AE631,Afleveradressen!$A$8:$P$57,12,FALSE),"")</f>
        <v/>
      </c>
      <c r="P631" s="72" t="str">
        <f>IF(AND('Taarten koppelen'!G38&lt;&gt;"",$Y631&lt;&gt;""),'Taarten koppelen'!G38,"")</f>
        <v/>
      </c>
      <c r="Q631" s="17" t="str">
        <f t="shared" si="18"/>
        <v/>
      </c>
      <c r="R631" s="102" t="str">
        <f>IF($AE631&lt;&gt;"",VLOOKUP($AE631,Afleveradressen!$A$8:$P$57,8,FALSE),"")</f>
        <v/>
      </c>
      <c r="S631" s="105" t="str">
        <f>IF($AE631&lt;&gt;"",VLOOKUP($AE631,Afleveradressen!$A$8:$P$57,14,FALSE),"")</f>
        <v/>
      </c>
      <c r="T631" s="103" t="str">
        <f>IF(S631&lt;&gt;"",VLOOKUP($S631,stamgegevens!$B$5:$E$15,3,FALSE),"")</f>
        <v/>
      </c>
      <c r="U631" s="103" t="str">
        <f>IF(T631&lt;&gt;"",VLOOKUP($S631,stamgegevens!$B$5:$E$15,4,FALSE),"")</f>
        <v/>
      </c>
      <c r="V631" s="17"/>
      <c r="W631" s="17"/>
      <c r="X631" s="17" t="str">
        <f>IF(Y631="","",VLOOKUP(Y631,stamgegevens!$C$23:$H$52,6,FALSE))</f>
        <v/>
      </c>
      <c r="Y631" s="104" t="str">
        <f>IF('Taarten koppelen'!$V38&lt;&gt;"",'Taarten koppelen'!$V$4,"")</f>
        <v/>
      </c>
      <c r="Z631" s="17" t="str">
        <f>IF('Taarten koppelen'!V38&lt;&gt;"",'Taarten koppelen'!V38,"")</f>
        <v/>
      </c>
      <c r="AE631" s="1" t="str">
        <f t="shared" si="19"/>
        <v/>
      </c>
    </row>
    <row r="632" spans="4:31" x14ac:dyDescent="0.2">
      <c r="D632" s="100" t="str">
        <f>IF($AE632&lt;&gt;"",VLOOKUP($AE632,Afleveradressen!$A$8:$P$57,15,FALSE),"")</f>
        <v/>
      </c>
      <c r="E632" s="17"/>
      <c r="F632" s="17" t="str">
        <f>IF(AE632&lt;&gt;"",Bestelformulier!$F$44,"")</f>
        <v/>
      </c>
      <c r="G632" s="104"/>
      <c r="H632" s="100" t="str">
        <f>IF($AE632&lt;&gt;"",VLOOKUP($AE632,Afleveradressen!$A$8:$P$57,4,FALSE),"")</f>
        <v/>
      </c>
      <c r="I632" s="101" t="str">
        <f>IF($AE632&lt;&gt;"",VLOOKUP($AE632,Afleveradressen!$A$8:$P$57,5,FALSE),"")</f>
        <v/>
      </c>
      <c r="J632" s="101" t="str">
        <f>IF($AE632&lt;&gt;"",VLOOKUP($AE632,Afleveradressen!$A$8:$P$57,6,FALSE),"")</f>
        <v/>
      </c>
      <c r="K632" s="102" t="str">
        <f>IF($AE632&lt;&gt;"",VLOOKUP($AE632,Afleveradressen!$A$8:$P$57,7,FALSE),"")</f>
        <v/>
      </c>
      <c r="L632" s="72" t="str">
        <f>IF(AND('Taarten koppelen'!E39&lt;&gt;"",$Y632&lt;&gt;""),'Taarten koppelen'!E39,"")</f>
        <v/>
      </c>
      <c r="M632" s="72" t="str">
        <f>IF(AND('Taarten koppelen'!F39&lt;&gt;"",$Y632&lt;&gt;""),'Taarten koppelen'!F39,"")</f>
        <v/>
      </c>
      <c r="N632" s="72" t="str">
        <f>IF($AE632&lt;&gt;"",VLOOKUP($AE632,Afleveradressen!$A$8:$P$57,11,FALSE),"")</f>
        <v/>
      </c>
      <c r="O632" s="101" t="str">
        <f>IF($AE632&lt;&gt;"",VLOOKUP($AE632,Afleveradressen!$A$8:$P$57,12,FALSE),"")</f>
        <v/>
      </c>
      <c r="P632" s="72" t="str">
        <f>IF(AND('Taarten koppelen'!G39&lt;&gt;"",$Y632&lt;&gt;""),'Taarten koppelen'!G39,"")</f>
        <v/>
      </c>
      <c r="Q632" s="17" t="str">
        <f t="shared" si="18"/>
        <v/>
      </c>
      <c r="R632" s="102" t="str">
        <f>IF($AE632&lt;&gt;"",VLOOKUP($AE632,Afleveradressen!$A$8:$P$57,8,FALSE),"")</f>
        <v/>
      </c>
      <c r="S632" s="105" t="str">
        <f>IF($AE632&lt;&gt;"",VLOOKUP($AE632,Afleveradressen!$A$8:$P$57,14,FALSE),"")</f>
        <v/>
      </c>
      <c r="T632" s="103" t="str">
        <f>IF(S632&lt;&gt;"",VLOOKUP($S632,stamgegevens!$B$5:$E$15,3,FALSE),"")</f>
        <v/>
      </c>
      <c r="U632" s="103" t="str">
        <f>IF(T632&lt;&gt;"",VLOOKUP($S632,stamgegevens!$B$5:$E$15,4,FALSE),"")</f>
        <v/>
      </c>
      <c r="V632" s="17"/>
      <c r="W632" s="17"/>
      <c r="X632" s="17" t="str">
        <f>IF(Y632="","",VLOOKUP(Y632,stamgegevens!$C$23:$H$52,6,FALSE))</f>
        <v/>
      </c>
      <c r="Y632" s="104" t="str">
        <f>IF('Taarten koppelen'!$V39&lt;&gt;"",'Taarten koppelen'!$V$4,"")</f>
        <v/>
      </c>
      <c r="Z632" s="17" t="str">
        <f>IF('Taarten koppelen'!V39&lt;&gt;"",'Taarten koppelen'!V39,"")</f>
        <v/>
      </c>
      <c r="AE632" s="1" t="str">
        <f t="shared" si="19"/>
        <v/>
      </c>
    </row>
    <row r="633" spans="4:31" x14ac:dyDescent="0.2">
      <c r="D633" s="100" t="str">
        <f>IF($AE633&lt;&gt;"",VLOOKUP($AE633,Afleveradressen!$A$8:$P$57,15,FALSE),"")</f>
        <v/>
      </c>
      <c r="E633" s="17"/>
      <c r="F633" s="17" t="str">
        <f>IF(AE633&lt;&gt;"",Bestelformulier!$F$44,"")</f>
        <v/>
      </c>
      <c r="G633" s="104"/>
      <c r="H633" s="100" t="str">
        <f>IF($AE633&lt;&gt;"",VLOOKUP($AE633,Afleveradressen!$A$8:$P$57,4,FALSE),"")</f>
        <v/>
      </c>
      <c r="I633" s="101" t="str">
        <f>IF($AE633&lt;&gt;"",VLOOKUP($AE633,Afleveradressen!$A$8:$P$57,5,FALSE),"")</f>
        <v/>
      </c>
      <c r="J633" s="101" t="str">
        <f>IF($AE633&lt;&gt;"",VLOOKUP($AE633,Afleveradressen!$A$8:$P$57,6,FALSE),"")</f>
        <v/>
      </c>
      <c r="K633" s="102" t="str">
        <f>IF($AE633&lt;&gt;"",VLOOKUP($AE633,Afleveradressen!$A$8:$P$57,7,FALSE),"")</f>
        <v/>
      </c>
      <c r="L633" s="72" t="str">
        <f>IF(AND('Taarten koppelen'!E40&lt;&gt;"",$Y633&lt;&gt;""),'Taarten koppelen'!E40,"")</f>
        <v/>
      </c>
      <c r="M633" s="72" t="str">
        <f>IF(AND('Taarten koppelen'!F40&lt;&gt;"",$Y633&lt;&gt;""),'Taarten koppelen'!F40,"")</f>
        <v/>
      </c>
      <c r="N633" s="72" t="str">
        <f>IF($AE633&lt;&gt;"",VLOOKUP($AE633,Afleveradressen!$A$8:$P$57,11,FALSE),"")</f>
        <v/>
      </c>
      <c r="O633" s="101" t="str">
        <f>IF($AE633&lt;&gt;"",VLOOKUP($AE633,Afleveradressen!$A$8:$P$57,12,FALSE),"")</f>
        <v/>
      </c>
      <c r="P633" s="72" t="str">
        <f>IF(AND('Taarten koppelen'!G40&lt;&gt;"",$Y633&lt;&gt;""),'Taarten koppelen'!G40,"")</f>
        <v/>
      </c>
      <c r="Q633" s="17" t="str">
        <f t="shared" si="18"/>
        <v/>
      </c>
      <c r="R633" s="102" t="str">
        <f>IF($AE633&lt;&gt;"",VLOOKUP($AE633,Afleveradressen!$A$8:$P$57,8,FALSE),"")</f>
        <v/>
      </c>
      <c r="S633" s="105" t="str">
        <f>IF($AE633&lt;&gt;"",VLOOKUP($AE633,Afleveradressen!$A$8:$P$57,14,FALSE),"")</f>
        <v/>
      </c>
      <c r="T633" s="103" t="str">
        <f>IF(S633&lt;&gt;"",VLOOKUP($S633,stamgegevens!$B$5:$E$15,3,FALSE),"")</f>
        <v/>
      </c>
      <c r="U633" s="103" t="str">
        <f>IF(T633&lt;&gt;"",VLOOKUP($S633,stamgegevens!$B$5:$E$15,4,FALSE),"")</f>
        <v/>
      </c>
      <c r="V633" s="17"/>
      <c r="W633" s="17"/>
      <c r="X633" s="17" t="str">
        <f>IF(Y633="","",VLOOKUP(Y633,stamgegevens!$C$23:$H$52,6,FALSE))</f>
        <v/>
      </c>
      <c r="Y633" s="104" t="str">
        <f>IF('Taarten koppelen'!$V40&lt;&gt;"",'Taarten koppelen'!$V$4,"")</f>
        <v/>
      </c>
      <c r="Z633" s="17" t="str">
        <f>IF('Taarten koppelen'!V40&lt;&gt;"",'Taarten koppelen'!V40,"")</f>
        <v/>
      </c>
      <c r="AE633" s="1" t="str">
        <f t="shared" si="19"/>
        <v/>
      </c>
    </row>
    <row r="634" spans="4:31" x14ac:dyDescent="0.2">
      <c r="D634" s="100" t="str">
        <f>IF($AE634&lt;&gt;"",VLOOKUP($AE634,Afleveradressen!$A$8:$P$57,15,FALSE),"")</f>
        <v/>
      </c>
      <c r="E634" s="17"/>
      <c r="F634" s="17" t="str">
        <f>IF(AE634&lt;&gt;"",Bestelformulier!$F$44,"")</f>
        <v/>
      </c>
      <c r="G634" s="104"/>
      <c r="H634" s="100" t="str">
        <f>IF($AE634&lt;&gt;"",VLOOKUP($AE634,Afleveradressen!$A$8:$P$57,4,FALSE),"")</f>
        <v/>
      </c>
      <c r="I634" s="101" t="str">
        <f>IF($AE634&lt;&gt;"",VLOOKUP($AE634,Afleveradressen!$A$8:$P$57,5,FALSE),"")</f>
        <v/>
      </c>
      <c r="J634" s="101" t="str">
        <f>IF($AE634&lt;&gt;"",VLOOKUP($AE634,Afleveradressen!$A$8:$P$57,6,FALSE),"")</f>
        <v/>
      </c>
      <c r="K634" s="102" t="str">
        <f>IF($AE634&lt;&gt;"",VLOOKUP($AE634,Afleveradressen!$A$8:$P$57,7,FALSE),"")</f>
        <v/>
      </c>
      <c r="L634" s="72" t="str">
        <f>IF(AND('Taarten koppelen'!E41&lt;&gt;"",$Y634&lt;&gt;""),'Taarten koppelen'!E41,"")</f>
        <v/>
      </c>
      <c r="M634" s="72" t="str">
        <f>IF(AND('Taarten koppelen'!F41&lt;&gt;"",$Y634&lt;&gt;""),'Taarten koppelen'!F41,"")</f>
        <v/>
      </c>
      <c r="N634" s="72" t="str">
        <f>IF($AE634&lt;&gt;"",VLOOKUP($AE634,Afleveradressen!$A$8:$P$57,11,FALSE),"")</f>
        <v/>
      </c>
      <c r="O634" s="101" t="str">
        <f>IF($AE634&lt;&gt;"",VLOOKUP($AE634,Afleveradressen!$A$8:$P$57,12,FALSE),"")</f>
        <v/>
      </c>
      <c r="P634" s="72" t="str">
        <f>IF(AND('Taarten koppelen'!G41&lt;&gt;"",$Y634&lt;&gt;""),'Taarten koppelen'!G41,"")</f>
        <v/>
      </c>
      <c r="Q634" s="17" t="str">
        <f t="shared" si="18"/>
        <v/>
      </c>
      <c r="R634" s="102" t="str">
        <f>IF($AE634&lt;&gt;"",VLOOKUP($AE634,Afleveradressen!$A$8:$P$57,8,FALSE),"")</f>
        <v/>
      </c>
      <c r="S634" s="105" t="str">
        <f>IF($AE634&lt;&gt;"",VLOOKUP($AE634,Afleveradressen!$A$8:$P$57,14,FALSE),"")</f>
        <v/>
      </c>
      <c r="T634" s="103" t="str">
        <f>IF(S634&lt;&gt;"",VLOOKUP($S634,stamgegevens!$B$5:$E$15,3,FALSE),"")</f>
        <v/>
      </c>
      <c r="U634" s="103" t="str">
        <f>IF(T634&lt;&gt;"",VLOOKUP($S634,stamgegevens!$B$5:$E$15,4,FALSE),"")</f>
        <v/>
      </c>
      <c r="V634" s="17"/>
      <c r="W634" s="17"/>
      <c r="X634" s="17" t="str">
        <f>IF(Y634="","",VLOOKUP(Y634,stamgegevens!$C$23:$H$52,6,FALSE))</f>
        <v/>
      </c>
      <c r="Y634" s="104" t="str">
        <f>IF('Taarten koppelen'!$V41&lt;&gt;"",'Taarten koppelen'!$V$4,"")</f>
        <v/>
      </c>
      <c r="Z634" s="17" t="str">
        <f>IF('Taarten koppelen'!V41&lt;&gt;"",'Taarten koppelen'!V41,"")</f>
        <v/>
      </c>
      <c r="AE634" s="1" t="str">
        <f t="shared" si="19"/>
        <v/>
      </c>
    </row>
    <row r="635" spans="4:31" x14ac:dyDescent="0.2">
      <c r="D635" s="100" t="str">
        <f>IF($AE635&lt;&gt;"",VLOOKUP($AE635,Afleveradressen!$A$8:$P$57,15,FALSE),"")</f>
        <v/>
      </c>
      <c r="E635" s="17"/>
      <c r="F635" s="17" t="str">
        <f>IF(AE635&lt;&gt;"",Bestelformulier!$F$44,"")</f>
        <v/>
      </c>
      <c r="G635" s="104"/>
      <c r="H635" s="100" t="str">
        <f>IF($AE635&lt;&gt;"",VLOOKUP($AE635,Afleveradressen!$A$8:$P$57,4,FALSE),"")</f>
        <v/>
      </c>
      <c r="I635" s="101" t="str">
        <f>IF($AE635&lt;&gt;"",VLOOKUP($AE635,Afleveradressen!$A$8:$P$57,5,FALSE),"")</f>
        <v/>
      </c>
      <c r="J635" s="101" t="str">
        <f>IF($AE635&lt;&gt;"",VLOOKUP($AE635,Afleveradressen!$A$8:$P$57,6,FALSE),"")</f>
        <v/>
      </c>
      <c r="K635" s="102" t="str">
        <f>IF($AE635&lt;&gt;"",VLOOKUP($AE635,Afleveradressen!$A$8:$P$57,7,FALSE),"")</f>
        <v/>
      </c>
      <c r="L635" s="72" t="str">
        <f>IF(AND('Taarten koppelen'!E42&lt;&gt;"",$Y635&lt;&gt;""),'Taarten koppelen'!E42,"")</f>
        <v/>
      </c>
      <c r="M635" s="72" t="str">
        <f>IF(AND('Taarten koppelen'!F42&lt;&gt;"",$Y635&lt;&gt;""),'Taarten koppelen'!F42,"")</f>
        <v/>
      </c>
      <c r="N635" s="72" t="str">
        <f>IF($AE635&lt;&gt;"",VLOOKUP($AE635,Afleveradressen!$A$8:$P$57,11,FALSE),"")</f>
        <v/>
      </c>
      <c r="O635" s="101" t="str">
        <f>IF($AE635&lt;&gt;"",VLOOKUP($AE635,Afleveradressen!$A$8:$P$57,12,FALSE),"")</f>
        <v/>
      </c>
      <c r="P635" s="72" t="str">
        <f>IF(AND('Taarten koppelen'!G42&lt;&gt;"",$Y635&lt;&gt;""),'Taarten koppelen'!G42,"")</f>
        <v/>
      </c>
      <c r="Q635" s="17" t="str">
        <f t="shared" si="18"/>
        <v/>
      </c>
      <c r="R635" s="102" t="str">
        <f>IF($AE635&lt;&gt;"",VLOOKUP($AE635,Afleveradressen!$A$8:$P$57,8,FALSE),"")</f>
        <v/>
      </c>
      <c r="S635" s="105" t="str">
        <f>IF($AE635&lt;&gt;"",VLOOKUP($AE635,Afleveradressen!$A$8:$P$57,14,FALSE),"")</f>
        <v/>
      </c>
      <c r="T635" s="103" t="str">
        <f>IF(S635&lt;&gt;"",VLOOKUP($S635,stamgegevens!$B$5:$E$15,3,FALSE),"")</f>
        <v/>
      </c>
      <c r="U635" s="103" t="str">
        <f>IF(T635&lt;&gt;"",VLOOKUP($S635,stamgegevens!$B$5:$E$15,4,FALSE),"")</f>
        <v/>
      </c>
      <c r="V635" s="17"/>
      <c r="W635" s="17"/>
      <c r="X635" s="17" t="str">
        <f>IF(Y635="","",VLOOKUP(Y635,stamgegevens!$C$23:$H$52,6,FALSE))</f>
        <v/>
      </c>
      <c r="Y635" s="104" t="str">
        <f>IF('Taarten koppelen'!$V42&lt;&gt;"",'Taarten koppelen'!$V$4,"")</f>
        <v/>
      </c>
      <c r="Z635" s="17" t="str">
        <f>IF('Taarten koppelen'!V42&lt;&gt;"",'Taarten koppelen'!V42,"")</f>
        <v/>
      </c>
      <c r="AE635" s="1" t="str">
        <f t="shared" si="19"/>
        <v/>
      </c>
    </row>
    <row r="636" spans="4:31" x14ac:dyDescent="0.2">
      <c r="D636" s="100" t="str">
        <f>IF($AE636&lt;&gt;"",VLOOKUP($AE636,Afleveradressen!$A$8:$P$57,15,FALSE),"")</f>
        <v/>
      </c>
      <c r="E636" s="17"/>
      <c r="F636" s="17" t="str">
        <f>IF(AE636&lt;&gt;"",Bestelformulier!$F$44,"")</f>
        <v/>
      </c>
      <c r="G636" s="104"/>
      <c r="H636" s="100" t="str">
        <f>IF($AE636&lt;&gt;"",VLOOKUP($AE636,Afleveradressen!$A$8:$P$57,4,FALSE),"")</f>
        <v/>
      </c>
      <c r="I636" s="101" t="str">
        <f>IF($AE636&lt;&gt;"",VLOOKUP($AE636,Afleveradressen!$A$8:$P$57,5,FALSE),"")</f>
        <v/>
      </c>
      <c r="J636" s="101" t="str">
        <f>IF($AE636&lt;&gt;"",VLOOKUP($AE636,Afleveradressen!$A$8:$P$57,6,FALSE),"")</f>
        <v/>
      </c>
      <c r="K636" s="102" t="str">
        <f>IF($AE636&lt;&gt;"",VLOOKUP($AE636,Afleveradressen!$A$8:$P$57,7,FALSE),"")</f>
        <v/>
      </c>
      <c r="L636" s="72" t="str">
        <f>IF(AND('Taarten koppelen'!E43&lt;&gt;"",$Y636&lt;&gt;""),'Taarten koppelen'!E43,"")</f>
        <v/>
      </c>
      <c r="M636" s="72" t="str">
        <f>IF(AND('Taarten koppelen'!F43&lt;&gt;"",$Y636&lt;&gt;""),'Taarten koppelen'!F43,"")</f>
        <v/>
      </c>
      <c r="N636" s="72" t="str">
        <f>IF($AE636&lt;&gt;"",VLOOKUP($AE636,Afleveradressen!$A$8:$P$57,11,FALSE),"")</f>
        <v/>
      </c>
      <c r="O636" s="101" t="str">
        <f>IF($AE636&lt;&gt;"",VLOOKUP($AE636,Afleveradressen!$A$8:$P$57,12,FALSE),"")</f>
        <v/>
      </c>
      <c r="P636" s="72" t="str">
        <f>IF(AND('Taarten koppelen'!G43&lt;&gt;"",$Y636&lt;&gt;""),'Taarten koppelen'!G43,"")</f>
        <v/>
      </c>
      <c r="Q636" s="17" t="str">
        <f t="shared" si="18"/>
        <v/>
      </c>
      <c r="R636" s="102" t="str">
        <f>IF($AE636&lt;&gt;"",VLOOKUP($AE636,Afleveradressen!$A$8:$P$57,8,FALSE),"")</f>
        <v/>
      </c>
      <c r="S636" s="105" t="str">
        <f>IF($AE636&lt;&gt;"",VLOOKUP($AE636,Afleveradressen!$A$8:$P$57,14,FALSE),"")</f>
        <v/>
      </c>
      <c r="T636" s="103" t="str">
        <f>IF(S636&lt;&gt;"",VLOOKUP($S636,stamgegevens!$B$5:$E$15,3,FALSE),"")</f>
        <v/>
      </c>
      <c r="U636" s="103" t="str">
        <f>IF(T636&lt;&gt;"",VLOOKUP($S636,stamgegevens!$B$5:$E$15,4,FALSE),"")</f>
        <v/>
      </c>
      <c r="V636" s="17"/>
      <c r="W636" s="17"/>
      <c r="X636" s="17" t="str">
        <f>IF(Y636="","",VLOOKUP(Y636,stamgegevens!$C$23:$H$52,6,FALSE))</f>
        <v/>
      </c>
      <c r="Y636" s="104" t="str">
        <f>IF('Taarten koppelen'!$V43&lt;&gt;"",'Taarten koppelen'!$V$4,"")</f>
        <v/>
      </c>
      <c r="Z636" s="17" t="str">
        <f>IF('Taarten koppelen'!V43&lt;&gt;"",'Taarten koppelen'!V43,"")</f>
        <v/>
      </c>
      <c r="AE636" s="1" t="str">
        <f t="shared" si="19"/>
        <v/>
      </c>
    </row>
    <row r="637" spans="4:31" x14ac:dyDescent="0.2">
      <c r="D637" s="100" t="str">
        <f>IF($AE637&lt;&gt;"",VLOOKUP($AE637,Afleveradressen!$A$8:$P$57,15,FALSE),"")</f>
        <v/>
      </c>
      <c r="E637" s="17"/>
      <c r="F637" s="17" t="str">
        <f>IF(AE637&lt;&gt;"",Bestelformulier!$F$44,"")</f>
        <v/>
      </c>
      <c r="G637" s="104"/>
      <c r="H637" s="100" t="str">
        <f>IF($AE637&lt;&gt;"",VLOOKUP($AE637,Afleveradressen!$A$8:$P$57,4,FALSE),"")</f>
        <v/>
      </c>
      <c r="I637" s="101" t="str">
        <f>IF($AE637&lt;&gt;"",VLOOKUP($AE637,Afleveradressen!$A$8:$P$57,5,FALSE),"")</f>
        <v/>
      </c>
      <c r="J637" s="101" t="str">
        <f>IF($AE637&lt;&gt;"",VLOOKUP($AE637,Afleveradressen!$A$8:$P$57,6,FALSE),"")</f>
        <v/>
      </c>
      <c r="K637" s="102" t="str">
        <f>IF($AE637&lt;&gt;"",VLOOKUP($AE637,Afleveradressen!$A$8:$P$57,7,FALSE),"")</f>
        <v/>
      </c>
      <c r="L637" s="72" t="str">
        <f>IF(AND('Taarten koppelen'!E44&lt;&gt;"",$Y637&lt;&gt;""),'Taarten koppelen'!E44,"")</f>
        <v/>
      </c>
      <c r="M637" s="72" t="str">
        <f>IF(AND('Taarten koppelen'!F44&lt;&gt;"",$Y637&lt;&gt;""),'Taarten koppelen'!F44,"")</f>
        <v/>
      </c>
      <c r="N637" s="72" t="str">
        <f>IF($AE637&lt;&gt;"",VLOOKUP($AE637,Afleveradressen!$A$8:$P$57,11,FALSE),"")</f>
        <v/>
      </c>
      <c r="O637" s="101" t="str">
        <f>IF($AE637&lt;&gt;"",VLOOKUP($AE637,Afleveradressen!$A$8:$P$57,12,FALSE),"")</f>
        <v/>
      </c>
      <c r="P637" s="72" t="str">
        <f>IF(AND('Taarten koppelen'!G44&lt;&gt;"",$Y637&lt;&gt;""),'Taarten koppelen'!G44,"")</f>
        <v/>
      </c>
      <c r="Q637" s="17" t="str">
        <f t="shared" si="18"/>
        <v/>
      </c>
      <c r="R637" s="102" t="str">
        <f>IF($AE637&lt;&gt;"",VLOOKUP($AE637,Afleveradressen!$A$8:$P$57,8,FALSE),"")</f>
        <v/>
      </c>
      <c r="S637" s="105" t="str">
        <f>IF($AE637&lt;&gt;"",VLOOKUP($AE637,Afleveradressen!$A$8:$P$57,14,FALSE),"")</f>
        <v/>
      </c>
      <c r="T637" s="103" t="str">
        <f>IF(S637&lt;&gt;"",VLOOKUP($S637,stamgegevens!$B$5:$E$15,3,FALSE),"")</f>
        <v/>
      </c>
      <c r="U637" s="103" t="str">
        <f>IF(T637&lt;&gt;"",VLOOKUP($S637,stamgegevens!$B$5:$E$15,4,FALSE),"")</f>
        <v/>
      </c>
      <c r="V637" s="17"/>
      <c r="W637" s="17"/>
      <c r="X637" s="17" t="str">
        <f>IF(Y637="","",VLOOKUP(Y637,stamgegevens!$C$23:$H$52,6,FALSE))</f>
        <v/>
      </c>
      <c r="Y637" s="104" t="str">
        <f>IF('Taarten koppelen'!$V44&lt;&gt;"",'Taarten koppelen'!$V$4,"")</f>
        <v/>
      </c>
      <c r="Z637" s="17" t="str">
        <f>IF('Taarten koppelen'!V44&lt;&gt;"",'Taarten koppelen'!V44,"")</f>
        <v/>
      </c>
      <c r="AE637" s="1" t="str">
        <f t="shared" si="19"/>
        <v/>
      </c>
    </row>
    <row r="638" spans="4:31" x14ac:dyDescent="0.2">
      <c r="D638" s="100" t="str">
        <f>IF($AE638&lt;&gt;"",VLOOKUP($AE638,Afleveradressen!$A$8:$P$57,15,FALSE),"")</f>
        <v/>
      </c>
      <c r="E638" s="17"/>
      <c r="F638" s="17" t="str">
        <f>IF(AE638&lt;&gt;"",Bestelformulier!$F$44,"")</f>
        <v/>
      </c>
      <c r="G638" s="104"/>
      <c r="H638" s="100" t="str">
        <f>IF($AE638&lt;&gt;"",VLOOKUP($AE638,Afleveradressen!$A$8:$P$57,4,FALSE),"")</f>
        <v/>
      </c>
      <c r="I638" s="101" t="str">
        <f>IF($AE638&lt;&gt;"",VLOOKUP($AE638,Afleveradressen!$A$8:$P$57,5,FALSE),"")</f>
        <v/>
      </c>
      <c r="J638" s="101" t="str">
        <f>IF($AE638&lt;&gt;"",VLOOKUP($AE638,Afleveradressen!$A$8:$P$57,6,FALSE),"")</f>
        <v/>
      </c>
      <c r="K638" s="102" t="str">
        <f>IF($AE638&lt;&gt;"",VLOOKUP($AE638,Afleveradressen!$A$8:$P$57,7,FALSE),"")</f>
        <v/>
      </c>
      <c r="L638" s="72" t="str">
        <f>IF(AND('Taarten koppelen'!E45&lt;&gt;"",$Y638&lt;&gt;""),'Taarten koppelen'!E45,"")</f>
        <v/>
      </c>
      <c r="M638" s="72" t="str">
        <f>IF(AND('Taarten koppelen'!F45&lt;&gt;"",$Y638&lt;&gt;""),'Taarten koppelen'!F45,"")</f>
        <v/>
      </c>
      <c r="N638" s="72" t="str">
        <f>IF($AE638&lt;&gt;"",VLOOKUP($AE638,Afleveradressen!$A$8:$P$57,11,FALSE),"")</f>
        <v/>
      </c>
      <c r="O638" s="101" t="str">
        <f>IF($AE638&lt;&gt;"",VLOOKUP($AE638,Afleveradressen!$A$8:$P$57,12,FALSE),"")</f>
        <v/>
      </c>
      <c r="P638" s="72" t="str">
        <f>IF(AND('Taarten koppelen'!G45&lt;&gt;"",$Y638&lt;&gt;""),'Taarten koppelen'!G45,"")</f>
        <v/>
      </c>
      <c r="Q638" s="17" t="str">
        <f t="shared" si="18"/>
        <v/>
      </c>
      <c r="R638" s="102" t="str">
        <f>IF($AE638&lt;&gt;"",VLOOKUP($AE638,Afleveradressen!$A$8:$P$57,8,FALSE),"")</f>
        <v/>
      </c>
      <c r="S638" s="105" t="str">
        <f>IF($AE638&lt;&gt;"",VLOOKUP($AE638,Afleveradressen!$A$8:$P$57,14,FALSE),"")</f>
        <v/>
      </c>
      <c r="T638" s="103" t="str">
        <f>IF(S638&lt;&gt;"",VLOOKUP($S638,stamgegevens!$B$5:$E$15,3,FALSE),"")</f>
        <v/>
      </c>
      <c r="U638" s="103" t="str">
        <f>IF(T638&lt;&gt;"",VLOOKUP($S638,stamgegevens!$B$5:$E$15,4,FALSE),"")</f>
        <v/>
      </c>
      <c r="V638" s="17"/>
      <c r="W638" s="17"/>
      <c r="X638" s="17" t="str">
        <f>IF(Y638="","",VLOOKUP(Y638,stamgegevens!$C$23:$H$52,6,FALSE))</f>
        <v/>
      </c>
      <c r="Y638" s="104" t="str">
        <f>IF('Taarten koppelen'!$V45&lt;&gt;"",'Taarten koppelen'!$V$4,"")</f>
        <v/>
      </c>
      <c r="Z638" s="17" t="str">
        <f>IF('Taarten koppelen'!V45&lt;&gt;"",'Taarten koppelen'!V45,"")</f>
        <v/>
      </c>
      <c r="AE638" s="1" t="str">
        <f t="shared" si="19"/>
        <v/>
      </c>
    </row>
    <row r="639" spans="4:31" x14ac:dyDescent="0.2">
      <c r="D639" s="100" t="str">
        <f>IF($AE639&lt;&gt;"",VLOOKUP($AE639,Afleveradressen!$A$8:$P$57,15,FALSE),"")</f>
        <v/>
      </c>
      <c r="E639" s="17"/>
      <c r="F639" s="17" t="str">
        <f>IF(AE639&lt;&gt;"",Bestelformulier!$F$44,"")</f>
        <v/>
      </c>
      <c r="G639" s="104"/>
      <c r="H639" s="100" t="str">
        <f>IF($AE639&lt;&gt;"",VLOOKUP($AE639,Afleveradressen!$A$8:$P$57,4,FALSE),"")</f>
        <v/>
      </c>
      <c r="I639" s="101" t="str">
        <f>IF($AE639&lt;&gt;"",VLOOKUP($AE639,Afleveradressen!$A$8:$P$57,5,FALSE),"")</f>
        <v/>
      </c>
      <c r="J639" s="101" t="str">
        <f>IF($AE639&lt;&gt;"",VLOOKUP($AE639,Afleveradressen!$A$8:$P$57,6,FALSE),"")</f>
        <v/>
      </c>
      <c r="K639" s="102" t="str">
        <f>IF($AE639&lt;&gt;"",VLOOKUP($AE639,Afleveradressen!$A$8:$P$57,7,FALSE),"")</f>
        <v/>
      </c>
      <c r="L639" s="72" t="str">
        <f>IF(AND('Taarten koppelen'!E46&lt;&gt;"",$Y639&lt;&gt;""),'Taarten koppelen'!E46,"")</f>
        <v/>
      </c>
      <c r="M639" s="72" t="str">
        <f>IF(AND('Taarten koppelen'!F46&lt;&gt;"",$Y639&lt;&gt;""),'Taarten koppelen'!F46,"")</f>
        <v/>
      </c>
      <c r="N639" s="72" t="str">
        <f>IF($AE639&lt;&gt;"",VLOOKUP($AE639,Afleveradressen!$A$8:$P$57,11,FALSE),"")</f>
        <v/>
      </c>
      <c r="O639" s="101" t="str">
        <f>IF($AE639&lt;&gt;"",VLOOKUP($AE639,Afleveradressen!$A$8:$P$57,12,FALSE),"")</f>
        <v/>
      </c>
      <c r="P639" s="72" t="str">
        <f>IF(AND('Taarten koppelen'!G46&lt;&gt;"",$Y639&lt;&gt;""),'Taarten koppelen'!G46,"")</f>
        <v/>
      </c>
      <c r="Q639" s="17" t="str">
        <f t="shared" si="18"/>
        <v/>
      </c>
      <c r="R639" s="102" t="str">
        <f>IF($AE639&lt;&gt;"",VLOOKUP($AE639,Afleveradressen!$A$8:$P$57,8,FALSE),"")</f>
        <v/>
      </c>
      <c r="S639" s="105" t="str">
        <f>IF($AE639&lt;&gt;"",VLOOKUP($AE639,Afleveradressen!$A$8:$P$57,14,FALSE),"")</f>
        <v/>
      </c>
      <c r="T639" s="103" t="str">
        <f>IF(S639&lt;&gt;"",VLOOKUP($S639,stamgegevens!$B$5:$E$15,3,FALSE),"")</f>
        <v/>
      </c>
      <c r="U639" s="103" t="str">
        <f>IF(T639&lt;&gt;"",VLOOKUP($S639,stamgegevens!$B$5:$E$15,4,FALSE),"")</f>
        <v/>
      </c>
      <c r="V639" s="17"/>
      <c r="W639" s="17"/>
      <c r="X639" s="17" t="str">
        <f>IF(Y639="","",VLOOKUP(Y639,stamgegevens!$C$23:$H$52,6,FALSE))</f>
        <v/>
      </c>
      <c r="Y639" s="104" t="str">
        <f>IF('Taarten koppelen'!$V46&lt;&gt;"",'Taarten koppelen'!$V$4,"")</f>
        <v/>
      </c>
      <c r="Z639" s="17" t="str">
        <f>IF('Taarten koppelen'!V46&lt;&gt;"",'Taarten koppelen'!V46,"")</f>
        <v/>
      </c>
      <c r="AE639" s="1" t="str">
        <f t="shared" si="19"/>
        <v/>
      </c>
    </row>
    <row r="640" spans="4:31" x14ac:dyDescent="0.2">
      <c r="D640" s="100" t="str">
        <f>IF($AE640&lt;&gt;"",VLOOKUP($AE640,Afleveradressen!$A$8:$P$57,15,FALSE),"")</f>
        <v/>
      </c>
      <c r="E640" s="17"/>
      <c r="F640" s="17" t="str">
        <f>IF(AE640&lt;&gt;"",Bestelformulier!$F$44,"")</f>
        <v/>
      </c>
      <c r="G640" s="104"/>
      <c r="H640" s="100" t="str">
        <f>IF($AE640&lt;&gt;"",VLOOKUP($AE640,Afleveradressen!$A$8:$P$57,4,FALSE),"")</f>
        <v/>
      </c>
      <c r="I640" s="101" t="str">
        <f>IF($AE640&lt;&gt;"",VLOOKUP($AE640,Afleveradressen!$A$8:$P$57,5,FALSE),"")</f>
        <v/>
      </c>
      <c r="J640" s="101" t="str">
        <f>IF($AE640&lt;&gt;"",VLOOKUP($AE640,Afleveradressen!$A$8:$P$57,6,FALSE),"")</f>
        <v/>
      </c>
      <c r="K640" s="102" t="str">
        <f>IF($AE640&lt;&gt;"",VLOOKUP($AE640,Afleveradressen!$A$8:$P$57,7,FALSE),"")</f>
        <v/>
      </c>
      <c r="L640" s="72" t="str">
        <f>IF(AND('Taarten koppelen'!E47&lt;&gt;"",$Y640&lt;&gt;""),'Taarten koppelen'!E47,"")</f>
        <v/>
      </c>
      <c r="M640" s="72" t="str">
        <f>IF(AND('Taarten koppelen'!F47&lt;&gt;"",$Y640&lt;&gt;""),'Taarten koppelen'!F47,"")</f>
        <v/>
      </c>
      <c r="N640" s="72" t="str">
        <f>IF($AE640&lt;&gt;"",VLOOKUP($AE640,Afleveradressen!$A$8:$P$57,11,FALSE),"")</f>
        <v/>
      </c>
      <c r="O640" s="101" t="str">
        <f>IF($AE640&lt;&gt;"",VLOOKUP($AE640,Afleveradressen!$A$8:$P$57,12,FALSE),"")</f>
        <v/>
      </c>
      <c r="P640" s="72" t="str">
        <f>IF(AND('Taarten koppelen'!G47&lt;&gt;"",$Y640&lt;&gt;""),'Taarten koppelen'!G47,"")</f>
        <v/>
      </c>
      <c r="Q640" s="17" t="str">
        <f t="shared" si="18"/>
        <v/>
      </c>
      <c r="R640" s="102" t="str">
        <f>IF($AE640&lt;&gt;"",VLOOKUP($AE640,Afleveradressen!$A$8:$P$57,8,FALSE),"")</f>
        <v/>
      </c>
      <c r="S640" s="105" t="str">
        <f>IF($AE640&lt;&gt;"",VLOOKUP($AE640,Afleveradressen!$A$8:$P$57,14,FALSE),"")</f>
        <v/>
      </c>
      <c r="T640" s="103" t="str">
        <f>IF(S640&lt;&gt;"",VLOOKUP($S640,stamgegevens!$B$5:$E$15,3,FALSE),"")</f>
        <v/>
      </c>
      <c r="U640" s="103" t="str">
        <f>IF(T640&lt;&gt;"",VLOOKUP($S640,stamgegevens!$B$5:$E$15,4,FALSE),"")</f>
        <v/>
      </c>
      <c r="V640" s="17"/>
      <c r="W640" s="17"/>
      <c r="X640" s="17" t="str">
        <f>IF(Y640="","",VLOOKUP(Y640,stamgegevens!$C$23:$H$52,6,FALSE))</f>
        <v/>
      </c>
      <c r="Y640" s="104" t="str">
        <f>IF('Taarten koppelen'!$V47&lt;&gt;"",'Taarten koppelen'!$V$4,"")</f>
        <v/>
      </c>
      <c r="Z640" s="17" t="str">
        <f>IF('Taarten koppelen'!V47&lt;&gt;"",'Taarten koppelen'!V47,"")</f>
        <v/>
      </c>
      <c r="AE640" s="1" t="str">
        <f t="shared" si="19"/>
        <v/>
      </c>
    </row>
    <row r="641" spans="4:31" x14ac:dyDescent="0.2">
      <c r="D641" s="100" t="str">
        <f>IF($AE641&lt;&gt;"",VLOOKUP($AE641,Afleveradressen!$A$8:$P$57,15,FALSE),"")</f>
        <v/>
      </c>
      <c r="E641" s="17"/>
      <c r="F641" s="17" t="str">
        <f>IF(AE641&lt;&gt;"",Bestelformulier!$F$44,"")</f>
        <v/>
      </c>
      <c r="G641" s="104"/>
      <c r="H641" s="100" t="str">
        <f>IF($AE641&lt;&gt;"",VLOOKUP($AE641,Afleveradressen!$A$8:$P$57,4,FALSE),"")</f>
        <v/>
      </c>
      <c r="I641" s="101" t="str">
        <f>IF($AE641&lt;&gt;"",VLOOKUP($AE641,Afleveradressen!$A$8:$P$57,5,FALSE),"")</f>
        <v/>
      </c>
      <c r="J641" s="101" t="str">
        <f>IF($AE641&lt;&gt;"",VLOOKUP($AE641,Afleveradressen!$A$8:$P$57,6,FALSE),"")</f>
        <v/>
      </c>
      <c r="K641" s="102" t="str">
        <f>IF($AE641&lt;&gt;"",VLOOKUP($AE641,Afleveradressen!$A$8:$P$57,7,FALSE),"")</f>
        <v/>
      </c>
      <c r="L641" s="72" t="str">
        <f>IF(AND('Taarten koppelen'!E48&lt;&gt;"",$Y641&lt;&gt;""),'Taarten koppelen'!E48,"")</f>
        <v/>
      </c>
      <c r="M641" s="72" t="str">
        <f>IF(AND('Taarten koppelen'!F48&lt;&gt;"",$Y641&lt;&gt;""),'Taarten koppelen'!F48,"")</f>
        <v/>
      </c>
      <c r="N641" s="72" t="str">
        <f>IF($AE641&lt;&gt;"",VLOOKUP($AE641,Afleveradressen!$A$8:$P$57,11,FALSE),"")</f>
        <v/>
      </c>
      <c r="O641" s="101" t="str">
        <f>IF($AE641&lt;&gt;"",VLOOKUP($AE641,Afleveradressen!$A$8:$P$57,12,FALSE),"")</f>
        <v/>
      </c>
      <c r="P641" s="72" t="str">
        <f>IF(AND('Taarten koppelen'!G48&lt;&gt;"",$Y641&lt;&gt;""),'Taarten koppelen'!G48,"")</f>
        <v/>
      </c>
      <c r="Q641" s="17" t="str">
        <f t="shared" si="18"/>
        <v/>
      </c>
      <c r="R641" s="102" t="str">
        <f>IF($AE641&lt;&gt;"",VLOOKUP($AE641,Afleveradressen!$A$8:$P$57,8,FALSE),"")</f>
        <v/>
      </c>
      <c r="S641" s="105" t="str">
        <f>IF($AE641&lt;&gt;"",VLOOKUP($AE641,Afleveradressen!$A$8:$P$57,14,FALSE),"")</f>
        <v/>
      </c>
      <c r="T641" s="103" t="str">
        <f>IF(S641&lt;&gt;"",VLOOKUP($S641,stamgegevens!$B$5:$E$15,3,FALSE),"")</f>
        <v/>
      </c>
      <c r="U641" s="103" t="str">
        <f>IF(T641&lt;&gt;"",VLOOKUP($S641,stamgegevens!$B$5:$E$15,4,FALSE),"")</f>
        <v/>
      </c>
      <c r="V641" s="17"/>
      <c r="W641" s="17"/>
      <c r="X641" s="17" t="str">
        <f>IF(Y641="","",VLOOKUP(Y641,stamgegevens!$C$23:$H$52,6,FALSE))</f>
        <v/>
      </c>
      <c r="Y641" s="104" t="str">
        <f>IF('Taarten koppelen'!$V48&lt;&gt;"",'Taarten koppelen'!$V$4,"")</f>
        <v/>
      </c>
      <c r="Z641" s="17" t="str">
        <f>IF('Taarten koppelen'!V48&lt;&gt;"",'Taarten koppelen'!V48,"")</f>
        <v/>
      </c>
      <c r="AE641" s="1" t="str">
        <f t="shared" si="19"/>
        <v/>
      </c>
    </row>
    <row r="642" spans="4:31" x14ac:dyDescent="0.2">
      <c r="D642" s="100" t="str">
        <f>IF($AE642&lt;&gt;"",VLOOKUP($AE642,Afleveradressen!$A$8:$P$57,15,FALSE),"")</f>
        <v/>
      </c>
      <c r="E642" s="17"/>
      <c r="F642" s="17" t="str">
        <f>IF(AE642&lt;&gt;"",Bestelformulier!$F$44,"")</f>
        <v/>
      </c>
      <c r="G642" s="104"/>
      <c r="H642" s="100" t="str">
        <f>IF($AE642&lt;&gt;"",VLOOKUP($AE642,Afleveradressen!$A$8:$P$57,4,FALSE),"")</f>
        <v/>
      </c>
      <c r="I642" s="101" t="str">
        <f>IF($AE642&lt;&gt;"",VLOOKUP($AE642,Afleveradressen!$A$8:$P$57,5,FALSE),"")</f>
        <v/>
      </c>
      <c r="J642" s="101" t="str">
        <f>IF($AE642&lt;&gt;"",VLOOKUP($AE642,Afleveradressen!$A$8:$P$57,6,FALSE),"")</f>
        <v/>
      </c>
      <c r="K642" s="102" t="str">
        <f>IF($AE642&lt;&gt;"",VLOOKUP($AE642,Afleveradressen!$A$8:$P$57,7,FALSE),"")</f>
        <v/>
      </c>
      <c r="L642" s="72" t="str">
        <f>IF(AND('Taarten koppelen'!E49&lt;&gt;"",$Y642&lt;&gt;""),'Taarten koppelen'!E49,"")</f>
        <v/>
      </c>
      <c r="M642" s="72" t="str">
        <f>IF(AND('Taarten koppelen'!F49&lt;&gt;"",$Y642&lt;&gt;""),'Taarten koppelen'!F49,"")</f>
        <v/>
      </c>
      <c r="N642" s="72" t="str">
        <f>IF($AE642&lt;&gt;"",VLOOKUP($AE642,Afleveradressen!$A$8:$P$57,11,FALSE),"")</f>
        <v/>
      </c>
      <c r="O642" s="101" t="str">
        <f>IF($AE642&lt;&gt;"",VLOOKUP($AE642,Afleveradressen!$A$8:$P$57,12,FALSE),"")</f>
        <v/>
      </c>
      <c r="P642" s="72" t="str">
        <f>IF(AND('Taarten koppelen'!G49&lt;&gt;"",$Y642&lt;&gt;""),'Taarten koppelen'!G49,"")</f>
        <v/>
      </c>
      <c r="Q642" s="17" t="str">
        <f t="shared" si="18"/>
        <v/>
      </c>
      <c r="R642" s="102" t="str">
        <f>IF($AE642&lt;&gt;"",VLOOKUP($AE642,Afleveradressen!$A$8:$P$57,8,FALSE),"")</f>
        <v/>
      </c>
      <c r="S642" s="105" t="str">
        <f>IF($AE642&lt;&gt;"",VLOOKUP($AE642,Afleveradressen!$A$8:$P$57,14,FALSE),"")</f>
        <v/>
      </c>
      <c r="T642" s="103" t="str">
        <f>IF(S642&lt;&gt;"",VLOOKUP($S642,stamgegevens!$B$5:$E$15,3,FALSE),"")</f>
        <v/>
      </c>
      <c r="U642" s="103" t="str">
        <f>IF(T642&lt;&gt;"",VLOOKUP($S642,stamgegevens!$B$5:$E$15,4,FALSE),"")</f>
        <v/>
      </c>
      <c r="V642" s="17"/>
      <c r="W642" s="17"/>
      <c r="X642" s="17" t="str">
        <f>IF(Y642="","",VLOOKUP(Y642,stamgegevens!$C$23:$H$52,6,FALSE))</f>
        <v/>
      </c>
      <c r="Y642" s="104" t="str">
        <f>IF('Taarten koppelen'!$V49&lt;&gt;"",'Taarten koppelen'!$V$4,"")</f>
        <v/>
      </c>
      <c r="Z642" s="17" t="str">
        <f>IF('Taarten koppelen'!V49&lt;&gt;"",'Taarten koppelen'!V49,"")</f>
        <v/>
      </c>
      <c r="AE642" s="1" t="str">
        <f t="shared" si="19"/>
        <v/>
      </c>
    </row>
    <row r="643" spans="4:31" x14ac:dyDescent="0.2">
      <c r="D643" s="100" t="str">
        <f>IF($AE643&lt;&gt;"",VLOOKUP($AE643,Afleveradressen!$A$8:$P$57,15,FALSE),"")</f>
        <v/>
      </c>
      <c r="E643" s="17"/>
      <c r="F643" s="17" t="str">
        <f>IF(AE643&lt;&gt;"",Bestelformulier!$F$44,"")</f>
        <v/>
      </c>
      <c r="G643" s="104"/>
      <c r="H643" s="100" t="str">
        <f>IF($AE643&lt;&gt;"",VLOOKUP($AE643,Afleveradressen!$A$8:$P$57,4,FALSE),"")</f>
        <v/>
      </c>
      <c r="I643" s="101" t="str">
        <f>IF($AE643&lt;&gt;"",VLOOKUP($AE643,Afleveradressen!$A$8:$P$57,5,FALSE),"")</f>
        <v/>
      </c>
      <c r="J643" s="101" t="str">
        <f>IF($AE643&lt;&gt;"",VLOOKUP($AE643,Afleveradressen!$A$8:$P$57,6,FALSE),"")</f>
        <v/>
      </c>
      <c r="K643" s="102" t="str">
        <f>IF($AE643&lt;&gt;"",VLOOKUP($AE643,Afleveradressen!$A$8:$P$57,7,FALSE),"")</f>
        <v/>
      </c>
      <c r="L643" s="72" t="str">
        <f>IF(AND('Taarten koppelen'!E50&lt;&gt;"",$Y643&lt;&gt;""),'Taarten koppelen'!E50,"")</f>
        <v/>
      </c>
      <c r="M643" s="72" t="str">
        <f>IF(AND('Taarten koppelen'!F50&lt;&gt;"",$Y643&lt;&gt;""),'Taarten koppelen'!F50,"")</f>
        <v/>
      </c>
      <c r="N643" s="72" t="str">
        <f>IF($AE643&lt;&gt;"",VLOOKUP($AE643,Afleveradressen!$A$8:$P$57,11,FALSE),"")</f>
        <v/>
      </c>
      <c r="O643" s="101" t="str">
        <f>IF($AE643&lt;&gt;"",VLOOKUP($AE643,Afleveradressen!$A$8:$P$57,12,FALSE),"")</f>
        <v/>
      </c>
      <c r="P643" s="72" t="str">
        <f>IF(AND('Taarten koppelen'!G50&lt;&gt;"",$Y643&lt;&gt;""),'Taarten koppelen'!G50,"")</f>
        <v/>
      </c>
      <c r="Q643" s="17" t="str">
        <f t="shared" si="18"/>
        <v/>
      </c>
      <c r="R643" s="102" t="str">
        <f>IF($AE643&lt;&gt;"",VLOOKUP($AE643,Afleveradressen!$A$8:$P$57,8,FALSE),"")</f>
        <v/>
      </c>
      <c r="S643" s="105" t="str">
        <f>IF($AE643&lt;&gt;"",VLOOKUP($AE643,Afleveradressen!$A$8:$P$57,14,FALSE),"")</f>
        <v/>
      </c>
      <c r="T643" s="103" t="str">
        <f>IF(S643&lt;&gt;"",VLOOKUP($S643,stamgegevens!$B$5:$E$15,3,FALSE),"")</f>
        <v/>
      </c>
      <c r="U643" s="103" t="str">
        <f>IF(T643&lt;&gt;"",VLOOKUP($S643,stamgegevens!$B$5:$E$15,4,FALSE),"")</f>
        <v/>
      </c>
      <c r="V643" s="17"/>
      <c r="W643" s="17"/>
      <c r="X643" s="17" t="str">
        <f>IF(Y643="","",VLOOKUP(Y643,stamgegevens!$C$23:$H$52,6,FALSE))</f>
        <v/>
      </c>
      <c r="Y643" s="104" t="str">
        <f>IF('Taarten koppelen'!$V50&lt;&gt;"",'Taarten koppelen'!$V$4,"")</f>
        <v/>
      </c>
      <c r="Z643" s="17" t="str">
        <f>IF('Taarten koppelen'!V50&lt;&gt;"",'Taarten koppelen'!V50,"")</f>
        <v/>
      </c>
      <c r="AE643" s="1" t="str">
        <f t="shared" si="19"/>
        <v/>
      </c>
    </row>
    <row r="644" spans="4:31" x14ac:dyDescent="0.2">
      <c r="D644" s="100" t="str">
        <f>IF($AE644&lt;&gt;"",VLOOKUP($AE644,Afleveradressen!$A$8:$P$57,15,FALSE),"")</f>
        <v/>
      </c>
      <c r="E644" s="17"/>
      <c r="F644" s="17" t="str">
        <f>IF(AE644&lt;&gt;"",Bestelformulier!$F$44,"")</f>
        <v/>
      </c>
      <c r="G644" s="104"/>
      <c r="H644" s="100" t="str">
        <f>IF($AE644&lt;&gt;"",VLOOKUP($AE644,Afleveradressen!$A$8:$P$57,4,FALSE),"")</f>
        <v/>
      </c>
      <c r="I644" s="101" t="str">
        <f>IF($AE644&lt;&gt;"",VLOOKUP($AE644,Afleveradressen!$A$8:$P$57,5,FALSE),"")</f>
        <v/>
      </c>
      <c r="J644" s="101" t="str">
        <f>IF($AE644&lt;&gt;"",VLOOKUP($AE644,Afleveradressen!$A$8:$P$57,6,FALSE),"")</f>
        <v/>
      </c>
      <c r="K644" s="102" t="str">
        <f>IF($AE644&lt;&gt;"",VLOOKUP($AE644,Afleveradressen!$A$8:$P$57,7,FALSE),"")</f>
        <v/>
      </c>
      <c r="L644" s="72" t="str">
        <f>IF(AND('Taarten koppelen'!E51&lt;&gt;"",$Y644&lt;&gt;""),'Taarten koppelen'!E51,"")</f>
        <v/>
      </c>
      <c r="M644" s="72" t="str">
        <f>IF(AND('Taarten koppelen'!F51&lt;&gt;"",$Y644&lt;&gt;""),'Taarten koppelen'!F51,"")</f>
        <v/>
      </c>
      <c r="N644" s="72" t="str">
        <f>IF($AE644&lt;&gt;"",VLOOKUP($AE644,Afleveradressen!$A$8:$P$57,11,FALSE),"")</f>
        <v/>
      </c>
      <c r="O644" s="101" t="str">
        <f>IF($AE644&lt;&gt;"",VLOOKUP($AE644,Afleveradressen!$A$8:$P$57,12,FALSE),"")</f>
        <v/>
      </c>
      <c r="P644" s="72" t="str">
        <f>IF(AND('Taarten koppelen'!G51&lt;&gt;"",$Y644&lt;&gt;""),'Taarten koppelen'!G51,"")</f>
        <v/>
      </c>
      <c r="Q644" s="17" t="str">
        <f t="shared" si="18"/>
        <v/>
      </c>
      <c r="R644" s="102" t="str">
        <f>IF($AE644&lt;&gt;"",VLOOKUP($AE644,Afleveradressen!$A$8:$P$57,8,FALSE),"")</f>
        <v/>
      </c>
      <c r="S644" s="105" t="str">
        <f>IF($AE644&lt;&gt;"",VLOOKUP($AE644,Afleveradressen!$A$8:$P$57,14,FALSE),"")</f>
        <v/>
      </c>
      <c r="T644" s="103" t="str">
        <f>IF(S644&lt;&gt;"",VLOOKUP($S644,stamgegevens!$B$5:$E$15,3,FALSE),"")</f>
        <v/>
      </c>
      <c r="U644" s="103" t="str">
        <f>IF(T644&lt;&gt;"",VLOOKUP($S644,stamgegevens!$B$5:$E$15,4,FALSE),"")</f>
        <v/>
      </c>
      <c r="V644" s="17"/>
      <c r="W644" s="17"/>
      <c r="X644" s="17" t="str">
        <f>IF(Y644="","",VLOOKUP(Y644,stamgegevens!$C$23:$H$52,6,FALSE))</f>
        <v/>
      </c>
      <c r="Y644" s="104" t="str">
        <f>IF('Taarten koppelen'!$V51&lt;&gt;"",'Taarten koppelen'!$V$4,"")</f>
        <v/>
      </c>
      <c r="Z644" s="17" t="str">
        <f>IF('Taarten koppelen'!V51&lt;&gt;"",'Taarten koppelen'!V51,"")</f>
        <v/>
      </c>
      <c r="AE644" s="1" t="str">
        <f t="shared" si="19"/>
        <v/>
      </c>
    </row>
    <row r="645" spans="4:31" x14ac:dyDescent="0.2">
      <c r="D645" s="100" t="str">
        <f>IF($AE645&lt;&gt;"",VLOOKUP($AE645,Afleveradressen!$A$8:$P$57,15,FALSE),"")</f>
        <v/>
      </c>
      <c r="E645" s="17"/>
      <c r="F645" s="17" t="str">
        <f>IF(AE645&lt;&gt;"",Bestelformulier!$F$44,"")</f>
        <v/>
      </c>
      <c r="G645" s="104"/>
      <c r="H645" s="100" t="str">
        <f>IF($AE645&lt;&gt;"",VLOOKUP($AE645,Afleveradressen!$A$8:$P$57,4,FALSE),"")</f>
        <v/>
      </c>
      <c r="I645" s="101" t="str">
        <f>IF($AE645&lt;&gt;"",VLOOKUP($AE645,Afleveradressen!$A$8:$P$57,5,FALSE),"")</f>
        <v/>
      </c>
      <c r="J645" s="101" t="str">
        <f>IF($AE645&lt;&gt;"",VLOOKUP($AE645,Afleveradressen!$A$8:$P$57,6,FALSE),"")</f>
        <v/>
      </c>
      <c r="K645" s="102" t="str">
        <f>IF($AE645&lt;&gt;"",VLOOKUP($AE645,Afleveradressen!$A$8:$P$57,7,FALSE),"")</f>
        <v/>
      </c>
      <c r="L645" s="72" t="str">
        <f>IF(AND('Taarten koppelen'!E52&lt;&gt;"",$Y645&lt;&gt;""),'Taarten koppelen'!E52,"")</f>
        <v/>
      </c>
      <c r="M645" s="72" t="str">
        <f>IF(AND('Taarten koppelen'!F52&lt;&gt;"",$Y645&lt;&gt;""),'Taarten koppelen'!F52,"")</f>
        <v/>
      </c>
      <c r="N645" s="72" t="str">
        <f>IF($AE645&lt;&gt;"",VLOOKUP($AE645,Afleveradressen!$A$8:$P$57,11,FALSE),"")</f>
        <v/>
      </c>
      <c r="O645" s="101" t="str">
        <f>IF($AE645&lt;&gt;"",VLOOKUP($AE645,Afleveradressen!$A$8:$P$57,12,FALSE),"")</f>
        <v/>
      </c>
      <c r="P645" s="72" t="str">
        <f>IF(AND('Taarten koppelen'!G52&lt;&gt;"",$Y645&lt;&gt;""),'Taarten koppelen'!G52,"")</f>
        <v/>
      </c>
      <c r="Q645" s="17" t="str">
        <f t="shared" si="18"/>
        <v/>
      </c>
      <c r="R645" s="102" t="str">
        <f>IF($AE645&lt;&gt;"",VLOOKUP($AE645,Afleveradressen!$A$8:$P$57,8,FALSE),"")</f>
        <v/>
      </c>
      <c r="S645" s="105" t="str">
        <f>IF($AE645&lt;&gt;"",VLOOKUP($AE645,Afleveradressen!$A$8:$P$57,14,FALSE),"")</f>
        <v/>
      </c>
      <c r="T645" s="103" t="str">
        <f>IF(S645&lt;&gt;"",VLOOKUP($S645,stamgegevens!$B$5:$E$15,3,FALSE),"")</f>
        <v/>
      </c>
      <c r="U645" s="103" t="str">
        <f>IF(T645&lt;&gt;"",VLOOKUP($S645,stamgegevens!$B$5:$E$15,4,FALSE),"")</f>
        <v/>
      </c>
      <c r="V645" s="17"/>
      <c r="W645" s="17"/>
      <c r="X645" s="17" t="str">
        <f>IF(Y645="","",VLOOKUP(Y645,stamgegevens!$C$23:$H$52,6,FALSE))</f>
        <v/>
      </c>
      <c r="Y645" s="104" t="str">
        <f>IF('Taarten koppelen'!$V52&lt;&gt;"",'Taarten koppelen'!$V$4,"")</f>
        <v/>
      </c>
      <c r="Z645" s="17" t="str">
        <f>IF('Taarten koppelen'!V52&lt;&gt;"",'Taarten koppelen'!V52,"")</f>
        <v/>
      </c>
      <c r="AE645" s="1" t="str">
        <f t="shared" si="19"/>
        <v/>
      </c>
    </row>
    <row r="646" spans="4:31" x14ac:dyDescent="0.2">
      <c r="D646" s="100" t="str">
        <f>IF($AE646&lt;&gt;"",VLOOKUP($AE646,Afleveradressen!$A$8:$P$57,15,FALSE),"")</f>
        <v/>
      </c>
      <c r="E646" s="17"/>
      <c r="F646" s="17" t="str">
        <f>IF(AE646&lt;&gt;"",Bestelformulier!$F$44,"")</f>
        <v/>
      </c>
      <c r="G646" s="104"/>
      <c r="H646" s="100" t="str">
        <f>IF($AE646&lt;&gt;"",VLOOKUP($AE646,Afleveradressen!$A$8:$P$57,4,FALSE),"")</f>
        <v/>
      </c>
      <c r="I646" s="101" t="str">
        <f>IF($AE646&lt;&gt;"",VLOOKUP($AE646,Afleveradressen!$A$8:$P$57,5,FALSE),"")</f>
        <v/>
      </c>
      <c r="J646" s="101" t="str">
        <f>IF($AE646&lt;&gt;"",VLOOKUP($AE646,Afleveradressen!$A$8:$P$57,6,FALSE),"")</f>
        <v/>
      </c>
      <c r="K646" s="102" t="str">
        <f>IF($AE646&lt;&gt;"",VLOOKUP($AE646,Afleveradressen!$A$8:$P$57,7,FALSE),"")</f>
        <v/>
      </c>
      <c r="L646" s="72" t="str">
        <f>IF(AND('Taarten koppelen'!E53&lt;&gt;"",$Y646&lt;&gt;""),'Taarten koppelen'!E53,"")</f>
        <v/>
      </c>
      <c r="M646" s="72" t="str">
        <f>IF(AND('Taarten koppelen'!F53&lt;&gt;"",$Y646&lt;&gt;""),'Taarten koppelen'!F53,"")</f>
        <v/>
      </c>
      <c r="N646" s="72" t="str">
        <f>IF($AE646&lt;&gt;"",VLOOKUP($AE646,Afleveradressen!$A$8:$P$57,11,FALSE),"")</f>
        <v/>
      </c>
      <c r="O646" s="101" t="str">
        <f>IF($AE646&lt;&gt;"",VLOOKUP($AE646,Afleveradressen!$A$8:$P$57,12,FALSE),"")</f>
        <v/>
      </c>
      <c r="P646" s="72" t="str">
        <f>IF(AND('Taarten koppelen'!G53&lt;&gt;"",$Y646&lt;&gt;""),'Taarten koppelen'!G53,"")</f>
        <v/>
      </c>
      <c r="Q646" s="17" t="str">
        <f t="shared" si="18"/>
        <v/>
      </c>
      <c r="R646" s="102" t="str">
        <f>IF($AE646&lt;&gt;"",VLOOKUP($AE646,Afleveradressen!$A$8:$P$57,8,FALSE),"")</f>
        <v/>
      </c>
      <c r="S646" s="105" t="str">
        <f>IF($AE646&lt;&gt;"",VLOOKUP($AE646,Afleveradressen!$A$8:$P$57,14,FALSE),"")</f>
        <v/>
      </c>
      <c r="T646" s="103" t="str">
        <f>IF(S646&lt;&gt;"",VLOOKUP($S646,stamgegevens!$B$5:$E$15,3,FALSE),"")</f>
        <v/>
      </c>
      <c r="U646" s="103" t="str">
        <f>IF(T646&lt;&gt;"",VLOOKUP($S646,stamgegevens!$B$5:$E$15,4,FALSE),"")</f>
        <v/>
      </c>
      <c r="V646" s="17"/>
      <c r="W646" s="17"/>
      <c r="X646" s="17" t="str">
        <f>IF(Y646="","",VLOOKUP(Y646,stamgegevens!$C$23:$H$52,6,FALSE))</f>
        <v/>
      </c>
      <c r="Y646" s="104" t="str">
        <f>IF('Taarten koppelen'!$V53&lt;&gt;"",'Taarten koppelen'!$V$4,"")</f>
        <v/>
      </c>
      <c r="Z646" s="17" t="str">
        <f>IF('Taarten koppelen'!V53&lt;&gt;"",'Taarten koppelen'!V53,"")</f>
        <v/>
      </c>
      <c r="AE646" s="1" t="str">
        <f t="shared" si="19"/>
        <v/>
      </c>
    </row>
    <row r="647" spans="4:31" x14ac:dyDescent="0.2">
      <c r="D647" s="100" t="str">
        <f>IF($AE647&lt;&gt;"",VLOOKUP($AE647,Afleveradressen!$A$8:$P$57,15,FALSE),"")</f>
        <v/>
      </c>
      <c r="E647" s="17"/>
      <c r="F647" s="17" t="str">
        <f>IF(AE647&lt;&gt;"",Bestelformulier!$F$44,"")</f>
        <v/>
      </c>
      <c r="G647" s="104"/>
      <c r="H647" s="100" t="str">
        <f>IF($AE647&lt;&gt;"",VLOOKUP($AE647,Afleveradressen!$A$8:$P$57,4,FALSE),"")</f>
        <v/>
      </c>
      <c r="I647" s="101" t="str">
        <f>IF($AE647&lt;&gt;"",VLOOKUP($AE647,Afleveradressen!$A$8:$P$57,5,FALSE),"")</f>
        <v/>
      </c>
      <c r="J647" s="101" t="str">
        <f>IF($AE647&lt;&gt;"",VLOOKUP($AE647,Afleveradressen!$A$8:$P$57,6,FALSE),"")</f>
        <v/>
      </c>
      <c r="K647" s="102" t="str">
        <f>IF($AE647&lt;&gt;"",VLOOKUP($AE647,Afleveradressen!$A$8:$P$57,7,FALSE),"")</f>
        <v/>
      </c>
      <c r="L647" s="72" t="str">
        <f>IF(AND('Taarten koppelen'!E54&lt;&gt;"",$Y647&lt;&gt;""),'Taarten koppelen'!E54,"")</f>
        <v/>
      </c>
      <c r="M647" s="72" t="str">
        <f>IF(AND('Taarten koppelen'!F54&lt;&gt;"",$Y647&lt;&gt;""),'Taarten koppelen'!F54,"")</f>
        <v/>
      </c>
      <c r="N647" s="72" t="str">
        <f>IF($AE647&lt;&gt;"",VLOOKUP($AE647,Afleveradressen!$A$8:$P$57,11,FALSE),"")</f>
        <v/>
      </c>
      <c r="O647" s="101" t="str">
        <f>IF($AE647&lt;&gt;"",VLOOKUP($AE647,Afleveradressen!$A$8:$P$57,12,FALSE),"")</f>
        <v/>
      </c>
      <c r="P647" s="72" t="str">
        <f>IF(AND('Taarten koppelen'!G54&lt;&gt;"",$Y647&lt;&gt;""),'Taarten koppelen'!G54,"")</f>
        <v/>
      </c>
      <c r="Q647" s="17" t="str">
        <f t="shared" ref="Q647:Q710" si="20">IF(P647&lt;&gt;"","NL","")</f>
        <v/>
      </c>
      <c r="R647" s="102" t="str">
        <f>IF($AE647&lt;&gt;"",VLOOKUP($AE647,Afleveradressen!$A$8:$P$57,8,FALSE),"")</f>
        <v/>
      </c>
      <c r="S647" s="105" t="str">
        <f>IF($AE647&lt;&gt;"",VLOOKUP($AE647,Afleveradressen!$A$8:$P$57,14,FALSE),"")</f>
        <v/>
      </c>
      <c r="T647" s="103" t="str">
        <f>IF(S647&lt;&gt;"",VLOOKUP($S647,stamgegevens!$B$5:$E$15,3,FALSE),"")</f>
        <v/>
      </c>
      <c r="U647" s="103" t="str">
        <f>IF(T647&lt;&gt;"",VLOOKUP($S647,stamgegevens!$B$5:$E$15,4,FALSE),"")</f>
        <v/>
      </c>
      <c r="V647" s="17"/>
      <c r="W647" s="17"/>
      <c r="X647" s="17" t="str">
        <f>IF(Y647="","",VLOOKUP(Y647,stamgegevens!$C$23:$H$52,6,FALSE))</f>
        <v/>
      </c>
      <c r="Y647" s="104" t="str">
        <f>IF('Taarten koppelen'!$V54&lt;&gt;"",'Taarten koppelen'!$V$4,"")</f>
        <v/>
      </c>
      <c r="Z647" s="17" t="str">
        <f>IF('Taarten koppelen'!V54&lt;&gt;"",'Taarten koppelen'!V54,"")</f>
        <v/>
      </c>
      <c r="AE647" s="1" t="str">
        <f t="shared" si="19"/>
        <v/>
      </c>
    </row>
    <row r="648" spans="4:31" x14ac:dyDescent="0.2">
      <c r="D648" s="100" t="str">
        <f>IF($AE648&lt;&gt;"",VLOOKUP($AE648,Afleveradressen!$A$8:$P$57,15,FALSE),"")</f>
        <v/>
      </c>
      <c r="E648" s="17"/>
      <c r="F648" s="17" t="str">
        <f>IF(AE648&lt;&gt;"",Bestelformulier!$F$44,"")</f>
        <v/>
      </c>
      <c r="G648" s="104"/>
      <c r="H648" s="100" t="str">
        <f>IF($AE648&lt;&gt;"",VLOOKUP($AE648,Afleveradressen!$A$8:$P$57,4,FALSE),"")</f>
        <v/>
      </c>
      <c r="I648" s="101" t="str">
        <f>IF($AE648&lt;&gt;"",VLOOKUP($AE648,Afleveradressen!$A$8:$P$57,5,FALSE),"")</f>
        <v/>
      </c>
      <c r="J648" s="101" t="str">
        <f>IF($AE648&lt;&gt;"",VLOOKUP($AE648,Afleveradressen!$A$8:$P$57,6,FALSE),"")</f>
        <v/>
      </c>
      <c r="K648" s="102" t="str">
        <f>IF($AE648&lt;&gt;"",VLOOKUP($AE648,Afleveradressen!$A$8:$P$57,7,FALSE),"")</f>
        <v/>
      </c>
      <c r="L648" s="72" t="str">
        <f>IF(AND('Taarten koppelen'!E55&lt;&gt;"",$Y648&lt;&gt;""),'Taarten koppelen'!E55,"")</f>
        <v/>
      </c>
      <c r="M648" s="72" t="str">
        <f>IF(AND('Taarten koppelen'!F55&lt;&gt;"",$Y648&lt;&gt;""),'Taarten koppelen'!F55,"")</f>
        <v/>
      </c>
      <c r="N648" s="72" t="str">
        <f>IF($AE648&lt;&gt;"",VLOOKUP($AE648,Afleveradressen!$A$8:$P$57,11,FALSE),"")</f>
        <v/>
      </c>
      <c r="O648" s="101" t="str">
        <f>IF($AE648&lt;&gt;"",VLOOKUP($AE648,Afleveradressen!$A$8:$P$57,12,FALSE),"")</f>
        <v/>
      </c>
      <c r="P648" s="72" t="str">
        <f>IF(AND('Taarten koppelen'!G55&lt;&gt;"",$Y648&lt;&gt;""),'Taarten koppelen'!G55,"")</f>
        <v/>
      </c>
      <c r="Q648" s="17" t="str">
        <f t="shared" si="20"/>
        <v/>
      </c>
      <c r="R648" s="102" t="str">
        <f>IF($AE648&lt;&gt;"",VLOOKUP($AE648,Afleveradressen!$A$8:$P$57,8,FALSE),"")</f>
        <v/>
      </c>
      <c r="S648" s="105" t="str">
        <f>IF($AE648&lt;&gt;"",VLOOKUP($AE648,Afleveradressen!$A$8:$P$57,14,FALSE),"")</f>
        <v/>
      </c>
      <c r="T648" s="103" t="str">
        <f>IF(S648&lt;&gt;"",VLOOKUP($S648,stamgegevens!$B$5:$E$15,3,FALSE),"")</f>
        <v/>
      </c>
      <c r="U648" s="103" t="str">
        <f>IF(T648&lt;&gt;"",VLOOKUP($S648,stamgegevens!$B$5:$E$15,4,FALSE),"")</f>
        <v/>
      </c>
      <c r="V648" s="17"/>
      <c r="W648" s="17"/>
      <c r="X648" s="17" t="str">
        <f>IF(Y648="","",VLOOKUP(Y648,stamgegevens!$C$23:$H$52,6,FALSE))</f>
        <v/>
      </c>
      <c r="Y648" s="104" t="str">
        <f>IF('Taarten koppelen'!$V55&lt;&gt;"",'Taarten koppelen'!$V$4,"")</f>
        <v/>
      </c>
      <c r="Z648" s="17" t="str">
        <f>IF('Taarten koppelen'!V55&lt;&gt;"",'Taarten koppelen'!V55,"")</f>
        <v/>
      </c>
      <c r="AE648" s="1" t="str">
        <f t="shared" ref="AE648:AE711" si="21">CONCATENATE(L648,M648,P648)</f>
        <v/>
      </c>
    </row>
    <row r="649" spans="4:31" x14ac:dyDescent="0.2">
      <c r="D649" s="100" t="str">
        <f>IF($AE649&lt;&gt;"",VLOOKUP($AE649,Afleveradressen!$A$8:$P$57,15,FALSE),"")</f>
        <v/>
      </c>
      <c r="E649" s="17"/>
      <c r="F649" s="17" t="str">
        <f>IF(AE649&lt;&gt;"",Bestelformulier!$F$44,"")</f>
        <v/>
      </c>
      <c r="G649" s="104"/>
      <c r="H649" s="100" t="str">
        <f>IF($AE649&lt;&gt;"",VLOOKUP($AE649,Afleveradressen!$A$8:$P$57,4,FALSE),"")</f>
        <v/>
      </c>
      <c r="I649" s="101" t="str">
        <f>IF($AE649&lt;&gt;"",VLOOKUP($AE649,Afleveradressen!$A$8:$P$57,5,FALSE),"")</f>
        <v/>
      </c>
      <c r="J649" s="101" t="str">
        <f>IF($AE649&lt;&gt;"",VLOOKUP($AE649,Afleveradressen!$A$8:$P$57,6,FALSE),"")</f>
        <v/>
      </c>
      <c r="K649" s="102" t="str">
        <f>IF($AE649&lt;&gt;"",VLOOKUP($AE649,Afleveradressen!$A$8:$P$57,7,FALSE),"")</f>
        <v/>
      </c>
      <c r="L649" s="72" t="str">
        <f>IF(AND('Taarten koppelen'!E56&lt;&gt;"",$Y649&lt;&gt;""),'Taarten koppelen'!E56,"")</f>
        <v/>
      </c>
      <c r="M649" s="72" t="str">
        <f>IF(AND('Taarten koppelen'!F56&lt;&gt;"",$Y649&lt;&gt;""),'Taarten koppelen'!F56,"")</f>
        <v/>
      </c>
      <c r="N649" s="72" t="str">
        <f>IF($AE649&lt;&gt;"",VLOOKUP($AE649,Afleveradressen!$A$8:$P$57,11,FALSE),"")</f>
        <v/>
      </c>
      <c r="O649" s="101" t="str">
        <f>IF($AE649&lt;&gt;"",VLOOKUP($AE649,Afleveradressen!$A$8:$P$57,12,FALSE),"")</f>
        <v/>
      </c>
      <c r="P649" s="72" t="str">
        <f>IF(AND('Taarten koppelen'!G56&lt;&gt;"",$Y649&lt;&gt;""),'Taarten koppelen'!G56,"")</f>
        <v/>
      </c>
      <c r="Q649" s="17" t="str">
        <f t="shared" si="20"/>
        <v/>
      </c>
      <c r="R649" s="102" t="str">
        <f>IF($AE649&lt;&gt;"",VLOOKUP($AE649,Afleveradressen!$A$8:$P$57,8,FALSE),"")</f>
        <v/>
      </c>
      <c r="S649" s="105" t="str">
        <f>IF($AE649&lt;&gt;"",VLOOKUP($AE649,Afleveradressen!$A$8:$P$57,14,FALSE),"")</f>
        <v/>
      </c>
      <c r="T649" s="103" t="str">
        <f>IF(S649&lt;&gt;"",VLOOKUP($S649,stamgegevens!$B$5:$E$15,3,FALSE),"")</f>
        <v/>
      </c>
      <c r="U649" s="103" t="str">
        <f>IF(T649&lt;&gt;"",VLOOKUP($S649,stamgegevens!$B$5:$E$15,4,FALSE),"")</f>
        <v/>
      </c>
      <c r="V649" s="17"/>
      <c r="W649" s="17"/>
      <c r="X649" s="17" t="str">
        <f>IF(Y649="","",VLOOKUP(Y649,stamgegevens!$C$23:$H$52,6,FALSE))</f>
        <v/>
      </c>
      <c r="Y649" s="104" t="str">
        <f>IF('Taarten koppelen'!$V56&lt;&gt;"",'Taarten koppelen'!$V$4,"")</f>
        <v/>
      </c>
      <c r="Z649" s="17" t="str">
        <f>IF('Taarten koppelen'!V56&lt;&gt;"",'Taarten koppelen'!V56,"")</f>
        <v/>
      </c>
      <c r="AE649" s="1" t="str">
        <f t="shared" si="21"/>
        <v/>
      </c>
    </row>
    <row r="650" spans="4:31" x14ac:dyDescent="0.2">
      <c r="D650" s="100" t="str">
        <f>IF($AE650&lt;&gt;"",VLOOKUP($AE650,Afleveradressen!$A$8:$P$57,15,FALSE),"")</f>
        <v/>
      </c>
      <c r="E650" s="17"/>
      <c r="F650" s="17" t="str">
        <f>IF(AE650&lt;&gt;"",Bestelformulier!$F$44,"")</f>
        <v/>
      </c>
      <c r="G650" s="104"/>
      <c r="H650" s="100" t="str">
        <f>IF($AE650&lt;&gt;"",VLOOKUP($AE650,Afleveradressen!$A$8:$P$57,4,FALSE),"")</f>
        <v/>
      </c>
      <c r="I650" s="101" t="str">
        <f>IF($AE650&lt;&gt;"",VLOOKUP($AE650,Afleveradressen!$A$8:$P$57,5,FALSE),"")</f>
        <v/>
      </c>
      <c r="J650" s="101" t="str">
        <f>IF($AE650&lt;&gt;"",VLOOKUP($AE650,Afleveradressen!$A$8:$P$57,6,FALSE),"")</f>
        <v/>
      </c>
      <c r="K650" s="102" t="str">
        <f>IF($AE650&lt;&gt;"",VLOOKUP($AE650,Afleveradressen!$A$8:$P$57,7,FALSE),"")</f>
        <v/>
      </c>
      <c r="L650" s="72" t="str">
        <f>IF(AND('Taarten koppelen'!E57&lt;&gt;"",$Y650&lt;&gt;""),'Taarten koppelen'!E57,"")</f>
        <v/>
      </c>
      <c r="M650" s="72" t="str">
        <f>IF(AND('Taarten koppelen'!F57&lt;&gt;"",$Y650&lt;&gt;""),'Taarten koppelen'!F57,"")</f>
        <v/>
      </c>
      <c r="N650" s="72" t="str">
        <f>IF($AE650&lt;&gt;"",VLOOKUP($AE650,Afleveradressen!$A$8:$P$57,11,FALSE),"")</f>
        <v/>
      </c>
      <c r="O650" s="101" t="str">
        <f>IF($AE650&lt;&gt;"",VLOOKUP($AE650,Afleveradressen!$A$8:$P$57,12,FALSE),"")</f>
        <v/>
      </c>
      <c r="P650" s="72" t="str">
        <f>IF(AND('Taarten koppelen'!G57&lt;&gt;"",$Y650&lt;&gt;""),'Taarten koppelen'!G57,"")</f>
        <v/>
      </c>
      <c r="Q650" s="17" t="str">
        <f t="shared" si="20"/>
        <v/>
      </c>
      <c r="R650" s="102" t="str">
        <f>IF($AE650&lt;&gt;"",VLOOKUP($AE650,Afleveradressen!$A$8:$P$57,8,FALSE),"")</f>
        <v/>
      </c>
      <c r="S650" s="105" t="str">
        <f>IF($AE650&lt;&gt;"",VLOOKUP($AE650,Afleveradressen!$A$8:$P$57,14,FALSE),"")</f>
        <v/>
      </c>
      <c r="T650" s="103" t="str">
        <f>IF(S650&lt;&gt;"",VLOOKUP($S650,stamgegevens!$B$5:$E$15,3,FALSE),"")</f>
        <v/>
      </c>
      <c r="U650" s="103" t="str">
        <f>IF(T650&lt;&gt;"",VLOOKUP($S650,stamgegevens!$B$5:$E$15,4,FALSE),"")</f>
        <v/>
      </c>
      <c r="V650" s="17"/>
      <c r="W650" s="17"/>
      <c r="X650" s="17" t="str">
        <f>IF(Y650="","",VLOOKUP(Y650,stamgegevens!$C$23:$H$52,6,FALSE))</f>
        <v/>
      </c>
      <c r="Y650" s="104" t="str">
        <f>IF('Taarten koppelen'!$V57&lt;&gt;"",'Taarten koppelen'!$V$4,"")</f>
        <v/>
      </c>
      <c r="Z650" s="17" t="str">
        <f>IF('Taarten koppelen'!V57&lt;&gt;"",'Taarten koppelen'!V57,"")</f>
        <v/>
      </c>
      <c r="AE650" s="1" t="str">
        <f t="shared" si="21"/>
        <v/>
      </c>
    </row>
    <row r="651" spans="4:31" x14ac:dyDescent="0.2">
      <c r="D651" s="100" t="str">
        <f>IF($AE651&lt;&gt;"",VLOOKUP($AE651,Afleveradressen!$A$8:$P$57,15,FALSE),"")</f>
        <v/>
      </c>
      <c r="E651" s="17"/>
      <c r="F651" s="17" t="str">
        <f>IF(AE651&lt;&gt;"",Bestelformulier!$F$44,"")</f>
        <v/>
      </c>
      <c r="G651" s="104"/>
      <c r="H651" s="100" t="str">
        <f>IF($AE651&lt;&gt;"",VLOOKUP($AE651,Afleveradressen!$A$8:$P$57,4,FALSE),"")</f>
        <v/>
      </c>
      <c r="I651" s="101" t="str">
        <f>IF($AE651&lt;&gt;"",VLOOKUP($AE651,Afleveradressen!$A$8:$P$57,5,FALSE),"")</f>
        <v/>
      </c>
      <c r="J651" s="101" t="str">
        <f>IF($AE651&lt;&gt;"",VLOOKUP($AE651,Afleveradressen!$A$8:$P$57,6,FALSE),"")</f>
        <v/>
      </c>
      <c r="K651" s="102" t="str">
        <f>IF($AE651&lt;&gt;"",VLOOKUP($AE651,Afleveradressen!$A$8:$P$57,7,FALSE),"")</f>
        <v/>
      </c>
      <c r="L651" s="72" t="str">
        <f>IF(AND('Taarten koppelen'!E58&lt;&gt;"",$Y651&lt;&gt;""),'Taarten koppelen'!E58,"")</f>
        <v/>
      </c>
      <c r="M651" s="72" t="str">
        <f>IF(AND('Taarten koppelen'!F58&lt;&gt;"",$Y651&lt;&gt;""),'Taarten koppelen'!F58,"")</f>
        <v/>
      </c>
      <c r="N651" s="72" t="str">
        <f>IF($AE651&lt;&gt;"",VLOOKUP($AE651,Afleveradressen!$A$8:$P$57,11,FALSE),"")</f>
        <v/>
      </c>
      <c r="O651" s="101" t="str">
        <f>IF($AE651&lt;&gt;"",VLOOKUP($AE651,Afleveradressen!$A$8:$P$57,12,FALSE),"")</f>
        <v/>
      </c>
      <c r="P651" s="72" t="str">
        <f>IF(AND('Taarten koppelen'!G58&lt;&gt;"",$Y651&lt;&gt;""),'Taarten koppelen'!G58,"")</f>
        <v/>
      </c>
      <c r="Q651" s="17" t="str">
        <f t="shared" si="20"/>
        <v/>
      </c>
      <c r="R651" s="102" t="str">
        <f>IF($AE651&lt;&gt;"",VLOOKUP($AE651,Afleveradressen!$A$8:$P$57,8,FALSE),"")</f>
        <v/>
      </c>
      <c r="S651" s="105" t="str">
        <f>IF($AE651&lt;&gt;"",VLOOKUP($AE651,Afleveradressen!$A$8:$P$57,14,FALSE),"")</f>
        <v/>
      </c>
      <c r="T651" s="103" t="str">
        <f>IF(S651&lt;&gt;"",VLOOKUP($S651,stamgegevens!$B$5:$E$15,3,FALSE),"")</f>
        <v/>
      </c>
      <c r="U651" s="103" t="str">
        <f>IF(T651&lt;&gt;"",VLOOKUP($S651,stamgegevens!$B$5:$E$15,4,FALSE),"")</f>
        <v/>
      </c>
      <c r="V651" s="17"/>
      <c r="W651" s="17"/>
      <c r="X651" s="17" t="str">
        <f>IF(Y651="","",VLOOKUP(Y651,stamgegevens!$C$23:$H$52,6,FALSE))</f>
        <v/>
      </c>
      <c r="Y651" s="104" t="str">
        <f>IF('Taarten koppelen'!$V58&lt;&gt;"",'Taarten koppelen'!$V$4,"")</f>
        <v/>
      </c>
      <c r="Z651" s="17" t="str">
        <f>IF('Taarten koppelen'!V58&lt;&gt;"",'Taarten koppelen'!V58,"")</f>
        <v/>
      </c>
      <c r="AE651" s="1" t="str">
        <f t="shared" si="21"/>
        <v/>
      </c>
    </row>
    <row r="652" spans="4:31" x14ac:dyDescent="0.2">
      <c r="D652" s="100" t="str">
        <f>IF($AE652&lt;&gt;"",VLOOKUP($AE652,Afleveradressen!$A$8:$P$57,15,FALSE),"")</f>
        <v/>
      </c>
      <c r="E652" s="17"/>
      <c r="F652" s="17" t="str">
        <f>IF(AE652&lt;&gt;"",Bestelformulier!$F$44,"")</f>
        <v/>
      </c>
      <c r="G652" s="104"/>
      <c r="H652" s="100" t="str">
        <f>IF($AE652&lt;&gt;"",VLOOKUP($AE652,Afleveradressen!$A$8:$P$57,4,FALSE),"")</f>
        <v/>
      </c>
      <c r="I652" s="101" t="str">
        <f>IF($AE652&lt;&gt;"",VLOOKUP($AE652,Afleveradressen!$A$8:$P$57,5,FALSE),"")</f>
        <v/>
      </c>
      <c r="J652" s="101" t="str">
        <f>IF($AE652&lt;&gt;"",VLOOKUP($AE652,Afleveradressen!$A$8:$P$57,6,FALSE),"")</f>
        <v/>
      </c>
      <c r="K652" s="102" t="str">
        <f>IF($AE652&lt;&gt;"",VLOOKUP($AE652,Afleveradressen!$A$8:$P$57,7,FALSE),"")</f>
        <v/>
      </c>
      <c r="L652" s="72" t="str">
        <f>IF(AND('Taarten koppelen'!E59&lt;&gt;"",$Y652&lt;&gt;""),'Taarten koppelen'!E59,"")</f>
        <v/>
      </c>
      <c r="M652" s="72" t="str">
        <f>IF(AND('Taarten koppelen'!F59&lt;&gt;"",$Y652&lt;&gt;""),'Taarten koppelen'!F59,"")</f>
        <v/>
      </c>
      <c r="N652" s="72" t="str">
        <f>IF($AE652&lt;&gt;"",VLOOKUP($AE652,Afleveradressen!$A$8:$P$57,11,FALSE),"")</f>
        <v/>
      </c>
      <c r="O652" s="101" t="str">
        <f>IF($AE652&lt;&gt;"",VLOOKUP($AE652,Afleveradressen!$A$8:$P$57,12,FALSE),"")</f>
        <v/>
      </c>
      <c r="P652" s="72" t="str">
        <f>IF(AND('Taarten koppelen'!G59&lt;&gt;"",$Y652&lt;&gt;""),'Taarten koppelen'!G59,"")</f>
        <v/>
      </c>
      <c r="Q652" s="17" t="str">
        <f t="shared" si="20"/>
        <v/>
      </c>
      <c r="R652" s="102" t="str">
        <f>IF($AE652&lt;&gt;"",VLOOKUP($AE652,Afleveradressen!$A$8:$P$57,8,FALSE),"")</f>
        <v/>
      </c>
      <c r="S652" s="105" t="str">
        <f>IF($AE652&lt;&gt;"",VLOOKUP($AE652,Afleveradressen!$A$8:$P$57,14,FALSE),"")</f>
        <v/>
      </c>
      <c r="T652" s="103" t="str">
        <f>IF(S652&lt;&gt;"",VLOOKUP($S652,stamgegevens!$B$5:$E$15,3,FALSE),"")</f>
        <v/>
      </c>
      <c r="U652" s="103" t="str">
        <f>IF(T652&lt;&gt;"",VLOOKUP($S652,stamgegevens!$B$5:$E$15,4,FALSE),"")</f>
        <v/>
      </c>
      <c r="V652" s="17"/>
      <c r="W652" s="17"/>
      <c r="X652" s="17" t="str">
        <f>IF(Y652="","",VLOOKUP(Y652,stamgegevens!$C$23:$H$52,6,FALSE))</f>
        <v/>
      </c>
      <c r="Y652" s="104" t="str">
        <f>IF('Taarten koppelen'!$V59&lt;&gt;"",'Taarten koppelen'!$V$4,"")</f>
        <v/>
      </c>
      <c r="Z652" s="17" t="str">
        <f>IF('Taarten koppelen'!V59&lt;&gt;"",'Taarten koppelen'!V59,"")</f>
        <v/>
      </c>
      <c r="AE652" s="1" t="str">
        <f t="shared" si="21"/>
        <v/>
      </c>
    </row>
    <row r="653" spans="4:31" x14ac:dyDescent="0.2">
      <c r="D653" s="100" t="str">
        <f>IF($AE653&lt;&gt;"",VLOOKUP($AE653,Afleveradressen!$A$8:$P$57,15,FALSE),"")</f>
        <v/>
      </c>
      <c r="E653" s="17"/>
      <c r="F653" s="17" t="str">
        <f>IF(AE653&lt;&gt;"",Bestelformulier!$F$44,"")</f>
        <v/>
      </c>
      <c r="G653" s="104"/>
      <c r="H653" s="100" t="str">
        <f>IF($AE653&lt;&gt;"",VLOOKUP($AE653,Afleveradressen!$A$8:$P$57,4,FALSE),"")</f>
        <v/>
      </c>
      <c r="I653" s="101" t="str">
        <f>IF($AE653&lt;&gt;"",VLOOKUP($AE653,Afleveradressen!$A$8:$P$57,5,FALSE),"")</f>
        <v/>
      </c>
      <c r="J653" s="101" t="str">
        <f>IF($AE653&lt;&gt;"",VLOOKUP($AE653,Afleveradressen!$A$8:$P$57,6,FALSE),"")</f>
        <v/>
      </c>
      <c r="K653" s="102" t="str">
        <f>IF($AE653&lt;&gt;"",VLOOKUP($AE653,Afleveradressen!$A$8:$P$57,7,FALSE),"")</f>
        <v/>
      </c>
      <c r="L653" s="72" t="str">
        <f>IF(AND('Taarten koppelen'!E60&lt;&gt;"",$Y653&lt;&gt;""),'Taarten koppelen'!E60,"")</f>
        <v/>
      </c>
      <c r="M653" s="72" t="str">
        <f>IF(AND('Taarten koppelen'!F60&lt;&gt;"",$Y653&lt;&gt;""),'Taarten koppelen'!F60,"")</f>
        <v/>
      </c>
      <c r="N653" s="72" t="str">
        <f>IF($AE653&lt;&gt;"",VLOOKUP($AE653,Afleveradressen!$A$8:$P$57,11,FALSE),"")</f>
        <v/>
      </c>
      <c r="O653" s="101" t="str">
        <f>IF($AE653&lt;&gt;"",VLOOKUP($AE653,Afleveradressen!$A$8:$P$57,12,FALSE),"")</f>
        <v/>
      </c>
      <c r="P653" s="72" t="str">
        <f>IF(AND('Taarten koppelen'!G60&lt;&gt;"",$Y653&lt;&gt;""),'Taarten koppelen'!G60,"")</f>
        <v/>
      </c>
      <c r="Q653" s="17" t="str">
        <f t="shared" si="20"/>
        <v/>
      </c>
      <c r="R653" s="102" t="str">
        <f>IF($AE653&lt;&gt;"",VLOOKUP($AE653,Afleveradressen!$A$8:$P$57,8,FALSE),"")</f>
        <v/>
      </c>
      <c r="S653" s="105" t="str">
        <f>IF($AE653&lt;&gt;"",VLOOKUP($AE653,Afleveradressen!$A$8:$P$57,14,FALSE),"")</f>
        <v/>
      </c>
      <c r="T653" s="103" t="str">
        <f>IF(S653&lt;&gt;"",VLOOKUP($S653,stamgegevens!$B$5:$E$15,3,FALSE),"")</f>
        <v/>
      </c>
      <c r="U653" s="103" t="str">
        <f>IF(T653&lt;&gt;"",VLOOKUP($S653,stamgegevens!$B$5:$E$15,4,FALSE),"")</f>
        <v/>
      </c>
      <c r="V653" s="17"/>
      <c r="W653" s="17"/>
      <c r="X653" s="17" t="str">
        <f>IF(Y653="","",VLOOKUP(Y653,stamgegevens!$C$23:$H$52,6,FALSE))</f>
        <v/>
      </c>
      <c r="Y653" s="104" t="str">
        <f>IF('Taarten koppelen'!$V60&lt;&gt;"",'Taarten koppelen'!$V$4,"")</f>
        <v/>
      </c>
      <c r="Z653" s="17" t="str">
        <f>IF('Taarten koppelen'!V60&lt;&gt;"",'Taarten koppelen'!V60,"")</f>
        <v/>
      </c>
      <c r="AE653" s="1" t="str">
        <f t="shared" si="21"/>
        <v/>
      </c>
    </row>
    <row r="654" spans="4:31" x14ac:dyDescent="0.2">
      <c r="D654" s="100" t="str">
        <f>IF($AE654&lt;&gt;"",VLOOKUP($AE654,Afleveradressen!$A$8:$P$57,15,FALSE),"")</f>
        <v/>
      </c>
      <c r="E654" s="17"/>
      <c r="F654" s="17" t="str">
        <f>IF(AE654&lt;&gt;"",Bestelformulier!$F$44,"")</f>
        <v/>
      </c>
      <c r="G654" s="104"/>
      <c r="H654" s="100" t="str">
        <f>IF($AE654&lt;&gt;"",VLOOKUP($AE654,Afleveradressen!$A$8:$P$57,4,FALSE),"")</f>
        <v/>
      </c>
      <c r="I654" s="101" t="str">
        <f>IF($AE654&lt;&gt;"",VLOOKUP($AE654,Afleveradressen!$A$8:$P$57,5,FALSE),"")</f>
        <v/>
      </c>
      <c r="J654" s="101" t="str">
        <f>IF($AE654&lt;&gt;"",VLOOKUP($AE654,Afleveradressen!$A$8:$P$57,6,FALSE),"")</f>
        <v/>
      </c>
      <c r="K654" s="102" t="str">
        <f>IF($AE654&lt;&gt;"",VLOOKUP($AE654,Afleveradressen!$A$8:$P$57,7,FALSE),"")</f>
        <v/>
      </c>
      <c r="L654" s="72" t="str">
        <f>IF(AND('Taarten koppelen'!E61&lt;&gt;"",$Y654&lt;&gt;""),'Taarten koppelen'!E61,"")</f>
        <v/>
      </c>
      <c r="M654" s="72" t="str">
        <f>IF(AND('Taarten koppelen'!F61&lt;&gt;"",$Y654&lt;&gt;""),'Taarten koppelen'!F61,"")</f>
        <v/>
      </c>
      <c r="N654" s="72" t="str">
        <f>IF($AE654&lt;&gt;"",VLOOKUP($AE654,Afleveradressen!$A$8:$P$57,11,FALSE),"")</f>
        <v/>
      </c>
      <c r="O654" s="101" t="str">
        <f>IF($AE654&lt;&gt;"",VLOOKUP($AE654,Afleveradressen!$A$8:$P$57,12,FALSE),"")</f>
        <v/>
      </c>
      <c r="P654" s="72" t="str">
        <f>IF(AND('Taarten koppelen'!G61&lt;&gt;"",$Y654&lt;&gt;""),'Taarten koppelen'!G61,"")</f>
        <v/>
      </c>
      <c r="Q654" s="17" t="str">
        <f t="shared" si="20"/>
        <v/>
      </c>
      <c r="R654" s="102" t="str">
        <f>IF($AE654&lt;&gt;"",VLOOKUP($AE654,Afleveradressen!$A$8:$P$57,8,FALSE),"")</f>
        <v/>
      </c>
      <c r="S654" s="105" t="str">
        <f>IF($AE654&lt;&gt;"",VLOOKUP($AE654,Afleveradressen!$A$8:$P$57,14,FALSE),"")</f>
        <v/>
      </c>
      <c r="T654" s="103" t="str">
        <f>IF(S654&lt;&gt;"",VLOOKUP($S654,stamgegevens!$B$5:$E$15,3,FALSE),"")</f>
        <v/>
      </c>
      <c r="U654" s="103" t="str">
        <f>IF(T654&lt;&gt;"",VLOOKUP($S654,stamgegevens!$B$5:$E$15,4,FALSE),"")</f>
        <v/>
      </c>
      <c r="V654" s="17"/>
      <c r="W654" s="17"/>
      <c r="X654" s="17" t="str">
        <f>IF(Y654="","",VLOOKUP(Y654,stamgegevens!$C$23:$H$52,6,FALSE))</f>
        <v/>
      </c>
      <c r="Y654" s="104" t="str">
        <f>IF('Taarten koppelen'!$V61&lt;&gt;"",'Taarten koppelen'!$V$4,"")</f>
        <v/>
      </c>
      <c r="Z654" s="17" t="str">
        <f>IF('Taarten koppelen'!V61&lt;&gt;"",'Taarten koppelen'!V61,"")</f>
        <v/>
      </c>
      <c r="AE654" s="1" t="str">
        <f t="shared" si="21"/>
        <v/>
      </c>
    </row>
    <row r="655" spans="4:31" x14ac:dyDescent="0.2">
      <c r="D655" s="100" t="str">
        <f>IF($AE655&lt;&gt;"",VLOOKUP($AE655,Afleveradressen!$A$8:$P$57,15,FALSE),"")</f>
        <v/>
      </c>
      <c r="E655" s="17"/>
      <c r="F655" s="17" t="str">
        <f>IF(AE655&lt;&gt;"",Bestelformulier!$F$44,"")</f>
        <v/>
      </c>
      <c r="G655" s="104"/>
      <c r="H655" s="100" t="str">
        <f>IF($AE655&lt;&gt;"",VLOOKUP($AE655,Afleveradressen!$A$8:$P$57,4,FALSE),"")</f>
        <v/>
      </c>
      <c r="I655" s="101" t="str">
        <f>IF($AE655&lt;&gt;"",VLOOKUP($AE655,Afleveradressen!$A$8:$P$57,5,FALSE),"")</f>
        <v/>
      </c>
      <c r="J655" s="101" t="str">
        <f>IF($AE655&lt;&gt;"",VLOOKUP($AE655,Afleveradressen!$A$8:$P$57,6,FALSE),"")</f>
        <v/>
      </c>
      <c r="K655" s="102" t="str">
        <f>IF($AE655&lt;&gt;"",VLOOKUP($AE655,Afleveradressen!$A$8:$P$57,7,FALSE),"")</f>
        <v/>
      </c>
      <c r="L655" s="72" t="str">
        <f>IF(AND('Taarten koppelen'!E62&lt;&gt;"",$Y655&lt;&gt;""),'Taarten koppelen'!E62,"")</f>
        <v/>
      </c>
      <c r="M655" s="72" t="str">
        <f>IF(AND('Taarten koppelen'!F62&lt;&gt;"",$Y655&lt;&gt;""),'Taarten koppelen'!F62,"")</f>
        <v/>
      </c>
      <c r="N655" s="72" t="str">
        <f>IF($AE655&lt;&gt;"",VLOOKUP($AE655,Afleveradressen!$A$8:$P$57,11,FALSE),"")</f>
        <v/>
      </c>
      <c r="O655" s="101" t="str">
        <f>IF($AE655&lt;&gt;"",VLOOKUP($AE655,Afleveradressen!$A$8:$P$57,12,FALSE),"")</f>
        <v/>
      </c>
      <c r="P655" s="72" t="str">
        <f>IF(AND('Taarten koppelen'!G62&lt;&gt;"",$Y655&lt;&gt;""),'Taarten koppelen'!G62,"")</f>
        <v/>
      </c>
      <c r="Q655" s="17" t="str">
        <f t="shared" si="20"/>
        <v/>
      </c>
      <c r="R655" s="102" t="str">
        <f>IF($AE655&lt;&gt;"",VLOOKUP($AE655,Afleveradressen!$A$8:$P$57,8,FALSE),"")</f>
        <v/>
      </c>
      <c r="S655" s="105" t="str">
        <f>IF($AE655&lt;&gt;"",VLOOKUP($AE655,Afleveradressen!$A$8:$P$57,14,FALSE),"")</f>
        <v/>
      </c>
      <c r="T655" s="103" t="str">
        <f>IF(S655&lt;&gt;"",VLOOKUP($S655,stamgegevens!$B$5:$E$15,3,FALSE),"")</f>
        <v/>
      </c>
      <c r="U655" s="103" t="str">
        <f>IF(T655&lt;&gt;"",VLOOKUP($S655,stamgegevens!$B$5:$E$15,4,FALSE),"")</f>
        <v/>
      </c>
      <c r="V655" s="17"/>
      <c r="W655" s="17"/>
      <c r="X655" s="17" t="str">
        <f>IF(Y655="","",VLOOKUP(Y655,stamgegevens!$C$23:$H$52,6,FALSE))</f>
        <v/>
      </c>
      <c r="Y655" s="104" t="str">
        <f>IF('Taarten koppelen'!$V62&lt;&gt;"",'Taarten koppelen'!$V$4,"")</f>
        <v/>
      </c>
      <c r="Z655" s="17" t="str">
        <f>IF('Taarten koppelen'!V62&lt;&gt;"",'Taarten koppelen'!V62,"")</f>
        <v/>
      </c>
      <c r="AE655" s="1" t="str">
        <f t="shared" si="21"/>
        <v/>
      </c>
    </row>
    <row r="656" spans="4:31" x14ac:dyDescent="0.2">
      <c r="D656" s="100" t="str">
        <f>IF($AE656&lt;&gt;"",VLOOKUP($AE656,Afleveradressen!$A$8:$P$57,15,FALSE),"")</f>
        <v/>
      </c>
      <c r="E656" s="17"/>
      <c r="F656" s="17" t="str">
        <f>IF(AE656&lt;&gt;"",Bestelformulier!$F$44,"")</f>
        <v/>
      </c>
      <c r="G656" s="104"/>
      <c r="H656" s="100" t="str">
        <f>IF($AE656&lt;&gt;"",VLOOKUP($AE656,Afleveradressen!$A$8:$P$57,4,FALSE),"")</f>
        <v/>
      </c>
      <c r="I656" s="101" t="str">
        <f>IF($AE656&lt;&gt;"",VLOOKUP($AE656,Afleveradressen!$A$8:$P$57,5,FALSE),"")</f>
        <v/>
      </c>
      <c r="J656" s="101" t="str">
        <f>IF($AE656&lt;&gt;"",VLOOKUP($AE656,Afleveradressen!$A$8:$P$57,6,FALSE),"")</f>
        <v/>
      </c>
      <c r="K656" s="102" t="str">
        <f>IF($AE656&lt;&gt;"",VLOOKUP($AE656,Afleveradressen!$A$8:$P$57,7,FALSE),"")</f>
        <v/>
      </c>
      <c r="L656" s="72" t="str">
        <f>IF(AND('Taarten koppelen'!E63&lt;&gt;"",$Y656&lt;&gt;""),'Taarten koppelen'!E63,"")</f>
        <v/>
      </c>
      <c r="M656" s="72" t="str">
        <f>IF(AND('Taarten koppelen'!F63&lt;&gt;"",$Y656&lt;&gt;""),'Taarten koppelen'!F63,"")</f>
        <v/>
      </c>
      <c r="N656" s="72" t="str">
        <f>IF($AE656&lt;&gt;"",VLOOKUP($AE656,Afleveradressen!$A$8:$P$57,11,FALSE),"")</f>
        <v/>
      </c>
      <c r="O656" s="101" t="str">
        <f>IF($AE656&lt;&gt;"",VLOOKUP($AE656,Afleveradressen!$A$8:$P$57,12,FALSE),"")</f>
        <v/>
      </c>
      <c r="P656" s="72" t="str">
        <f>IF(AND('Taarten koppelen'!G63&lt;&gt;"",$Y656&lt;&gt;""),'Taarten koppelen'!G63,"")</f>
        <v/>
      </c>
      <c r="Q656" s="17" t="str">
        <f t="shared" si="20"/>
        <v/>
      </c>
      <c r="R656" s="102" t="str">
        <f>IF($AE656&lt;&gt;"",VLOOKUP($AE656,Afleveradressen!$A$8:$P$57,8,FALSE),"")</f>
        <v/>
      </c>
      <c r="S656" s="105" t="str">
        <f>IF($AE656&lt;&gt;"",VLOOKUP($AE656,Afleveradressen!$A$8:$P$57,14,FALSE),"")</f>
        <v/>
      </c>
      <c r="T656" s="103" t="str">
        <f>IF(S656&lt;&gt;"",VLOOKUP($S656,stamgegevens!$B$5:$E$15,3,FALSE),"")</f>
        <v/>
      </c>
      <c r="U656" s="103" t="str">
        <f>IF(T656&lt;&gt;"",VLOOKUP($S656,stamgegevens!$B$5:$E$15,4,FALSE),"")</f>
        <v/>
      </c>
      <c r="V656" s="17"/>
      <c r="W656" s="17"/>
      <c r="X656" s="17" t="str">
        <f>IF(Y656="","",VLOOKUP(Y656,stamgegevens!$C$23:$H$52,6,FALSE))</f>
        <v/>
      </c>
      <c r="Y656" s="104" t="str">
        <f>IF('Taarten koppelen'!$V63&lt;&gt;"",'Taarten koppelen'!$V$4,"")</f>
        <v/>
      </c>
      <c r="Z656" s="17" t="str">
        <f>IF('Taarten koppelen'!V63&lt;&gt;"",'Taarten koppelen'!V63,"")</f>
        <v/>
      </c>
      <c r="AE656" s="1" t="str">
        <f t="shared" si="21"/>
        <v/>
      </c>
    </row>
    <row r="657" spans="4:31" x14ac:dyDescent="0.2">
      <c r="D657" s="100" t="str">
        <f>IF($AE657&lt;&gt;"",VLOOKUP($AE657,Afleveradressen!$A$8:$P$57,15,FALSE),"")</f>
        <v/>
      </c>
      <c r="E657" s="17"/>
      <c r="F657" s="17" t="str">
        <f>IF(AE657&lt;&gt;"",Bestelformulier!$F$44,"")</f>
        <v/>
      </c>
      <c r="G657" s="104"/>
      <c r="H657" s="100" t="str">
        <f>IF($AE657&lt;&gt;"",VLOOKUP($AE657,Afleveradressen!$A$8:$P$57,4,FALSE),"")</f>
        <v/>
      </c>
      <c r="I657" s="101" t="str">
        <f>IF($AE657&lt;&gt;"",VLOOKUP($AE657,Afleveradressen!$A$8:$P$57,5,FALSE),"")</f>
        <v/>
      </c>
      <c r="J657" s="101" t="str">
        <f>IF($AE657&lt;&gt;"",VLOOKUP($AE657,Afleveradressen!$A$8:$P$57,6,FALSE),"")</f>
        <v/>
      </c>
      <c r="K657" s="102" t="str">
        <f>IF($AE657&lt;&gt;"",VLOOKUP($AE657,Afleveradressen!$A$8:$P$57,7,FALSE),"")</f>
        <v/>
      </c>
      <c r="L657" s="72" t="str">
        <f>IF(AND('Taarten koppelen'!E14&lt;&gt;"",$Y657&lt;&gt;""),'Taarten koppelen'!E14,"")</f>
        <v/>
      </c>
      <c r="M657" s="72" t="str">
        <f>IF(AND('Taarten koppelen'!F14&lt;&gt;"",$Y657&lt;&gt;""),'Taarten koppelen'!F14,"")</f>
        <v/>
      </c>
      <c r="N657" s="72" t="str">
        <f>IF($AE657&lt;&gt;"",VLOOKUP($AE657,Afleveradressen!$A$8:$P$57,11,FALSE),"")</f>
        <v/>
      </c>
      <c r="O657" s="101" t="str">
        <f>IF($AE657&lt;&gt;"",VLOOKUP($AE657,Afleveradressen!$A$8:$P$57,12,FALSE),"")</f>
        <v/>
      </c>
      <c r="P657" s="72" t="str">
        <f>IF(AND('Taarten koppelen'!G14&lt;&gt;"",$Y657&lt;&gt;""),'Taarten koppelen'!G14,"")</f>
        <v/>
      </c>
      <c r="Q657" s="17" t="str">
        <f t="shared" si="20"/>
        <v/>
      </c>
      <c r="R657" s="102" t="str">
        <f>IF($AE657&lt;&gt;"",VLOOKUP($AE657,Afleveradressen!$A$8:$P$57,8,FALSE),"")</f>
        <v/>
      </c>
      <c r="S657" s="105" t="str">
        <f>IF($AE657&lt;&gt;"",VLOOKUP($AE657,Afleveradressen!$A$8:$P$57,14,FALSE),"")</f>
        <v/>
      </c>
      <c r="T657" s="103" t="str">
        <f>IF(S657&lt;&gt;"",VLOOKUP($S657,stamgegevens!$B$5:$E$15,3,FALSE),"")</f>
        <v/>
      </c>
      <c r="U657" s="103" t="str">
        <f>IF(T657&lt;&gt;"",VLOOKUP($S657,stamgegevens!$B$5:$E$15,4,FALSE),"")</f>
        <v/>
      </c>
      <c r="V657" s="17"/>
      <c r="W657" s="17"/>
      <c r="X657" s="17" t="str">
        <f>IF(Y657="","",VLOOKUP(Y657,stamgegevens!$C$23:$H$52,6,FALSE))</f>
        <v/>
      </c>
      <c r="Y657" s="104" t="str">
        <f>IF('Taarten koppelen'!$W14&lt;&gt;0,'Taarten koppelen'!$W$4,"")</f>
        <v/>
      </c>
      <c r="Z657" s="17" t="str">
        <f>IF('Taarten koppelen'!W14&lt;&gt;0,'Taarten koppelen'!W14,"")</f>
        <v/>
      </c>
      <c r="AE657" s="1" t="str">
        <f t="shared" si="21"/>
        <v/>
      </c>
    </row>
    <row r="658" spans="4:31" x14ac:dyDescent="0.2">
      <c r="D658" s="100" t="str">
        <f>IF($AE658&lt;&gt;"",VLOOKUP($AE658,Afleveradressen!$A$8:$P$57,15,FALSE),"")</f>
        <v/>
      </c>
      <c r="E658" s="17"/>
      <c r="F658" s="17" t="str">
        <f>IF(AE658&lt;&gt;"",Bestelformulier!$F$44,"")</f>
        <v/>
      </c>
      <c r="G658" s="104"/>
      <c r="H658" s="100" t="str">
        <f>IF($AE658&lt;&gt;"",VLOOKUP($AE658,Afleveradressen!$A$8:$P$57,4,FALSE),"")</f>
        <v/>
      </c>
      <c r="I658" s="101" t="str">
        <f>IF($AE658&lt;&gt;"",VLOOKUP($AE658,Afleveradressen!$A$8:$P$57,5,FALSE),"")</f>
        <v/>
      </c>
      <c r="J658" s="101" t="str">
        <f>IF($AE658&lt;&gt;"",VLOOKUP($AE658,Afleveradressen!$A$8:$P$57,6,FALSE),"")</f>
        <v/>
      </c>
      <c r="K658" s="102" t="str">
        <f>IF($AE658&lt;&gt;"",VLOOKUP($AE658,Afleveradressen!$A$8:$P$57,7,FALSE),"")</f>
        <v/>
      </c>
      <c r="L658" s="72" t="str">
        <f>IF(AND('Taarten koppelen'!E15&lt;&gt;"",$Y658&lt;&gt;""),'Taarten koppelen'!E15,"")</f>
        <v/>
      </c>
      <c r="M658" s="72" t="str">
        <f>IF(AND('Taarten koppelen'!F15&lt;&gt;"",$Y658&lt;&gt;""),'Taarten koppelen'!F15,"")</f>
        <v/>
      </c>
      <c r="N658" s="72" t="str">
        <f>IF($AE658&lt;&gt;"",VLOOKUP($AE658,Afleveradressen!$A$8:$P$57,11,FALSE),"")</f>
        <v/>
      </c>
      <c r="O658" s="101" t="str">
        <f>IF($AE658&lt;&gt;"",VLOOKUP($AE658,Afleveradressen!$A$8:$P$57,12,FALSE),"")</f>
        <v/>
      </c>
      <c r="P658" s="72" t="str">
        <f>IF(AND('Taarten koppelen'!G15&lt;&gt;"",$Y658&lt;&gt;""),'Taarten koppelen'!G15,"")</f>
        <v/>
      </c>
      <c r="Q658" s="17" t="str">
        <f t="shared" si="20"/>
        <v/>
      </c>
      <c r="R658" s="102" t="str">
        <f>IF($AE658&lt;&gt;"",VLOOKUP($AE658,Afleveradressen!$A$8:$P$57,8,FALSE),"")</f>
        <v/>
      </c>
      <c r="S658" s="105" t="str">
        <f>IF($AE658&lt;&gt;"",VLOOKUP($AE658,Afleveradressen!$A$8:$P$57,14,FALSE),"")</f>
        <v/>
      </c>
      <c r="T658" s="103" t="str">
        <f>IF(S658&lt;&gt;"",VLOOKUP($S658,stamgegevens!$B$5:$E$15,3,FALSE),"")</f>
        <v/>
      </c>
      <c r="U658" s="103" t="str">
        <f>IF(T658&lt;&gt;"",VLOOKUP($S658,stamgegevens!$B$5:$E$15,4,FALSE),"")</f>
        <v/>
      </c>
      <c r="V658" s="17"/>
      <c r="W658" s="17"/>
      <c r="X658" s="17" t="str">
        <f>IF(Y658="","",VLOOKUP(Y658,stamgegevens!$C$23:$H$52,6,FALSE))</f>
        <v/>
      </c>
      <c r="Y658" s="104" t="str">
        <f>IF('Taarten koppelen'!$W15&lt;&gt;"",'Taarten koppelen'!$W$4,"")</f>
        <v/>
      </c>
      <c r="Z658" s="17" t="str">
        <f>IF('Taarten koppelen'!W15&lt;&gt;"",'Taarten koppelen'!W15,"")</f>
        <v/>
      </c>
      <c r="AE658" s="1" t="str">
        <f t="shared" si="21"/>
        <v/>
      </c>
    </row>
    <row r="659" spans="4:31" x14ac:dyDescent="0.2">
      <c r="D659" s="100" t="str">
        <f>IF($AE659&lt;&gt;"",VLOOKUP($AE659,Afleveradressen!$A$8:$P$57,15,FALSE),"")</f>
        <v/>
      </c>
      <c r="E659" s="17"/>
      <c r="F659" s="17" t="str">
        <f>IF(AE659&lt;&gt;"",Bestelformulier!$F$44,"")</f>
        <v/>
      </c>
      <c r="G659" s="104"/>
      <c r="H659" s="100" t="str">
        <f>IF($AE659&lt;&gt;"",VLOOKUP($AE659,Afleveradressen!$A$8:$P$57,4,FALSE),"")</f>
        <v/>
      </c>
      <c r="I659" s="101" t="str">
        <f>IF($AE659&lt;&gt;"",VLOOKUP($AE659,Afleveradressen!$A$8:$P$57,5,FALSE),"")</f>
        <v/>
      </c>
      <c r="J659" s="101" t="str">
        <f>IF($AE659&lt;&gt;"",VLOOKUP($AE659,Afleveradressen!$A$8:$P$57,6,FALSE),"")</f>
        <v/>
      </c>
      <c r="K659" s="102" t="str">
        <f>IF($AE659&lt;&gt;"",VLOOKUP($AE659,Afleveradressen!$A$8:$P$57,7,FALSE),"")</f>
        <v/>
      </c>
      <c r="L659" s="72" t="str">
        <f>IF(AND('Taarten koppelen'!E16&lt;&gt;"",$Y659&lt;&gt;""),'Taarten koppelen'!E16,"")</f>
        <v/>
      </c>
      <c r="M659" s="72" t="str">
        <f>IF(AND('Taarten koppelen'!F16&lt;&gt;"",$Y659&lt;&gt;""),'Taarten koppelen'!F16,"")</f>
        <v/>
      </c>
      <c r="N659" s="72" t="str">
        <f>IF($AE659&lt;&gt;"",VLOOKUP($AE659,Afleveradressen!$A$8:$P$57,11,FALSE),"")</f>
        <v/>
      </c>
      <c r="O659" s="101" t="str">
        <f>IF($AE659&lt;&gt;"",VLOOKUP($AE659,Afleveradressen!$A$8:$P$57,12,FALSE),"")</f>
        <v/>
      </c>
      <c r="P659" s="72" t="str">
        <f>IF(AND('Taarten koppelen'!G16&lt;&gt;"",$Y659&lt;&gt;""),'Taarten koppelen'!G16,"")</f>
        <v/>
      </c>
      <c r="Q659" s="17" t="str">
        <f t="shared" si="20"/>
        <v/>
      </c>
      <c r="R659" s="102" t="str">
        <f>IF($AE659&lt;&gt;"",VLOOKUP($AE659,Afleveradressen!$A$8:$P$57,8,FALSE),"")</f>
        <v/>
      </c>
      <c r="S659" s="105" t="str">
        <f>IF($AE659&lt;&gt;"",VLOOKUP($AE659,Afleveradressen!$A$8:$P$57,14,FALSE),"")</f>
        <v/>
      </c>
      <c r="T659" s="103" t="str">
        <f>IF(S659&lt;&gt;"",VLOOKUP($S659,stamgegevens!$B$5:$E$15,3,FALSE),"")</f>
        <v/>
      </c>
      <c r="U659" s="103" t="str">
        <f>IF(T659&lt;&gt;"",VLOOKUP($S659,stamgegevens!$B$5:$E$15,4,FALSE),"")</f>
        <v/>
      </c>
      <c r="V659" s="17"/>
      <c r="W659" s="17"/>
      <c r="X659" s="17" t="str">
        <f>IF(Y659="","",VLOOKUP(Y659,stamgegevens!$C$23:$H$52,6,FALSE))</f>
        <v/>
      </c>
      <c r="Y659" s="104" t="str">
        <f>IF('Taarten koppelen'!$W16&lt;&gt;"",'Taarten koppelen'!$W$4,"")</f>
        <v/>
      </c>
      <c r="Z659" s="17" t="str">
        <f>IF('Taarten koppelen'!W16&lt;&gt;"",'Taarten koppelen'!W16,"")</f>
        <v/>
      </c>
      <c r="AE659" s="1" t="str">
        <f t="shared" si="21"/>
        <v/>
      </c>
    </row>
    <row r="660" spans="4:31" x14ac:dyDescent="0.2">
      <c r="D660" s="100" t="str">
        <f>IF($AE660&lt;&gt;"",VLOOKUP($AE660,Afleveradressen!$A$8:$P$57,15,FALSE),"")</f>
        <v/>
      </c>
      <c r="E660" s="17"/>
      <c r="F660" s="17" t="str">
        <f>IF(AE660&lt;&gt;"",Bestelformulier!$F$44,"")</f>
        <v/>
      </c>
      <c r="G660" s="104"/>
      <c r="H660" s="100" t="str">
        <f>IF($AE660&lt;&gt;"",VLOOKUP($AE660,Afleveradressen!$A$8:$P$57,4,FALSE),"")</f>
        <v/>
      </c>
      <c r="I660" s="101" t="str">
        <f>IF($AE660&lt;&gt;"",VLOOKUP($AE660,Afleveradressen!$A$8:$P$57,5,FALSE),"")</f>
        <v/>
      </c>
      <c r="J660" s="101" t="str">
        <f>IF($AE660&lt;&gt;"",VLOOKUP($AE660,Afleveradressen!$A$8:$P$57,6,FALSE),"")</f>
        <v/>
      </c>
      <c r="K660" s="102" t="str">
        <f>IF($AE660&lt;&gt;"",VLOOKUP($AE660,Afleveradressen!$A$8:$P$57,7,FALSE),"")</f>
        <v/>
      </c>
      <c r="L660" s="72" t="str">
        <f>IF(AND('Taarten koppelen'!E17&lt;&gt;"",$Y660&lt;&gt;""),'Taarten koppelen'!E17,"")</f>
        <v/>
      </c>
      <c r="M660" s="72" t="str">
        <f>IF(AND('Taarten koppelen'!F17&lt;&gt;"",$Y660&lt;&gt;""),'Taarten koppelen'!F17,"")</f>
        <v/>
      </c>
      <c r="N660" s="72" t="str">
        <f>IF($AE660&lt;&gt;"",VLOOKUP($AE660,Afleveradressen!$A$8:$P$57,11,FALSE),"")</f>
        <v/>
      </c>
      <c r="O660" s="101" t="str">
        <f>IF($AE660&lt;&gt;"",VLOOKUP($AE660,Afleveradressen!$A$8:$P$57,12,FALSE),"")</f>
        <v/>
      </c>
      <c r="P660" s="72" t="str">
        <f>IF(AND('Taarten koppelen'!G17&lt;&gt;"",$Y660&lt;&gt;""),'Taarten koppelen'!G17,"")</f>
        <v/>
      </c>
      <c r="Q660" s="17" t="str">
        <f t="shared" si="20"/>
        <v/>
      </c>
      <c r="R660" s="102" t="str">
        <f>IF($AE660&lt;&gt;"",VLOOKUP($AE660,Afleveradressen!$A$8:$P$57,8,FALSE),"")</f>
        <v/>
      </c>
      <c r="S660" s="105" t="str">
        <f>IF($AE660&lt;&gt;"",VLOOKUP($AE660,Afleveradressen!$A$8:$P$57,14,FALSE),"")</f>
        <v/>
      </c>
      <c r="T660" s="103" t="str">
        <f>IF(S660&lt;&gt;"",VLOOKUP($S660,stamgegevens!$B$5:$E$15,3,FALSE),"")</f>
        <v/>
      </c>
      <c r="U660" s="103" t="str">
        <f>IF(T660&lt;&gt;"",VLOOKUP($S660,stamgegevens!$B$5:$E$15,4,FALSE),"")</f>
        <v/>
      </c>
      <c r="V660" s="17"/>
      <c r="W660" s="17"/>
      <c r="X660" s="17" t="str">
        <f>IF(Y660="","",VLOOKUP(Y660,stamgegevens!$C$23:$H$52,6,FALSE))</f>
        <v/>
      </c>
      <c r="Y660" s="104" t="str">
        <f>IF('Taarten koppelen'!$W17&lt;&gt;"",'Taarten koppelen'!$W$4,"")</f>
        <v/>
      </c>
      <c r="Z660" s="17" t="str">
        <f>IF('Taarten koppelen'!W17&lt;&gt;"",'Taarten koppelen'!W17,"")</f>
        <v/>
      </c>
      <c r="AE660" s="1" t="str">
        <f t="shared" si="21"/>
        <v/>
      </c>
    </row>
    <row r="661" spans="4:31" x14ac:dyDescent="0.2">
      <c r="D661" s="100" t="str">
        <f>IF($AE661&lt;&gt;"",VLOOKUP($AE661,Afleveradressen!$A$8:$P$57,15,FALSE),"")</f>
        <v/>
      </c>
      <c r="E661" s="17"/>
      <c r="F661" s="17" t="str">
        <f>IF(AE661&lt;&gt;"",Bestelformulier!$F$44,"")</f>
        <v/>
      </c>
      <c r="G661" s="104"/>
      <c r="H661" s="100" t="str">
        <f>IF($AE661&lt;&gt;"",VLOOKUP($AE661,Afleveradressen!$A$8:$P$57,4,FALSE),"")</f>
        <v/>
      </c>
      <c r="I661" s="101" t="str">
        <f>IF($AE661&lt;&gt;"",VLOOKUP($AE661,Afleveradressen!$A$8:$P$57,5,FALSE),"")</f>
        <v/>
      </c>
      <c r="J661" s="101" t="str">
        <f>IF($AE661&lt;&gt;"",VLOOKUP($AE661,Afleveradressen!$A$8:$P$57,6,FALSE),"")</f>
        <v/>
      </c>
      <c r="K661" s="102" t="str">
        <f>IF($AE661&lt;&gt;"",VLOOKUP($AE661,Afleveradressen!$A$8:$P$57,7,FALSE),"")</f>
        <v/>
      </c>
      <c r="L661" s="72" t="str">
        <f>IF(AND('Taarten koppelen'!E18&lt;&gt;"",$Y661&lt;&gt;""),'Taarten koppelen'!E18,"")</f>
        <v/>
      </c>
      <c r="M661" s="72" t="str">
        <f>IF(AND('Taarten koppelen'!F18&lt;&gt;"",$Y661&lt;&gt;""),'Taarten koppelen'!F18,"")</f>
        <v/>
      </c>
      <c r="N661" s="72" t="str">
        <f>IF($AE661&lt;&gt;"",VLOOKUP($AE661,Afleveradressen!$A$8:$P$57,11,FALSE),"")</f>
        <v/>
      </c>
      <c r="O661" s="101" t="str">
        <f>IF($AE661&lt;&gt;"",VLOOKUP($AE661,Afleveradressen!$A$8:$P$57,12,FALSE),"")</f>
        <v/>
      </c>
      <c r="P661" s="72" t="str">
        <f>IF(AND('Taarten koppelen'!G18&lt;&gt;"",$Y661&lt;&gt;""),'Taarten koppelen'!G18,"")</f>
        <v/>
      </c>
      <c r="Q661" s="17" t="str">
        <f t="shared" si="20"/>
        <v/>
      </c>
      <c r="R661" s="102" t="str">
        <f>IF($AE661&lt;&gt;"",VLOOKUP($AE661,Afleveradressen!$A$8:$P$57,8,FALSE),"")</f>
        <v/>
      </c>
      <c r="S661" s="105" t="str">
        <f>IF($AE661&lt;&gt;"",VLOOKUP($AE661,Afleveradressen!$A$8:$P$57,14,FALSE),"")</f>
        <v/>
      </c>
      <c r="T661" s="103" t="str">
        <f>IF(S661&lt;&gt;"",VLOOKUP($S661,stamgegevens!$B$5:$E$15,3,FALSE),"")</f>
        <v/>
      </c>
      <c r="U661" s="103" t="str">
        <f>IF(T661&lt;&gt;"",VLOOKUP($S661,stamgegevens!$B$5:$E$15,4,FALSE),"")</f>
        <v/>
      </c>
      <c r="V661" s="17"/>
      <c r="W661" s="17"/>
      <c r="X661" s="17" t="str">
        <f>IF(Y661="","",VLOOKUP(Y661,stamgegevens!$C$23:$H$52,6,FALSE))</f>
        <v/>
      </c>
      <c r="Y661" s="104" t="str">
        <f>IF('Taarten koppelen'!$W18&lt;&gt;"",'Taarten koppelen'!$W$4,"")</f>
        <v/>
      </c>
      <c r="Z661" s="17" t="str">
        <f>IF('Taarten koppelen'!W18&lt;&gt;"",'Taarten koppelen'!W18,"")</f>
        <v/>
      </c>
      <c r="AE661" s="1" t="str">
        <f t="shared" si="21"/>
        <v/>
      </c>
    </row>
    <row r="662" spans="4:31" x14ac:dyDescent="0.2">
      <c r="D662" s="100" t="str">
        <f>IF($AE662&lt;&gt;"",VLOOKUP($AE662,Afleveradressen!$A$8:$P$57,15,FALSE),"")</f>
        <v/>
      </c>
      <c r="E662" s="17"/>
      <c r="F662" s="17" t="str">
        <f>IF(AE662&lt;&gt;"",Bestelformulier!$F$44,"")</f>
        <v/>
      </c>
      <c r="G662" s="104"/>
      <c r="H662" s="100" t="str">
        <f>IF($AE662&lt;&gt;"",VLOOKUP($AE662,Afleveradressen!$A$8:$P$57,4,FALSE),"")</f>
        <v/>
      </c>
      <c r="I662" s="101" t="str">
        <f>IF($AE662&lt;&gt;"",VLOOKUP($AE662,Afleveradressen!$A$8:$P$57,5,FALSE),"")</f>
        <v/>
      </c>
      <c r="J662" s="101" t="str">
        <f>IF($AE662&lt;&gt;"",VLOOKUP($AE662,Afleveradressen!$A$8:$P$57,6,FALSE),"")</f>
        <v/>
      </c>
      <c r="K662" s="102" t="str">
        <f>IF($AE662&lt;&gt;"",VLOOKUP($AE662,Afleveradressen!$A$8:$P$57,7,FALSE),"")</f>
        <v/>
      </c>
      <c r="L662" s="72" t="str">
        <f>IF(AND('Taarten koppelen'!E19&lt;&gt;"",$Y662&lt;&gt;""),'Taarten koppelen'!E19,"")</f>
        <v/>
      </c>
      <c r="M662" s="72" t="str">
        <f>IF(AND('Taarten koppelen'!F19&lt;&gt;"",$Y662&lt;&gt;""),'Taarten koppelen'!F19,"")</f>
        <v/>
      </c>
      <c r="N662" s="72" t="str">
        <f>IF($AE662&lt;&gt;"",VLOOKUP($AE662,Afleveradressen!$A$8:$P$57,11,FALSE),"")</f>
        <v/>
      </c>
      <c r="O662" s="101" t="str">
        <f>IF($AE662&lt;&gt;"",VLOOKUP($AE662,Afleveradressen!$A$8:$P$57,12,FALSE),"")</f>
        <v/>
      </c>
      <c r="P662" s="72" t="str">
        <f>IF(AND('Taarten koppelen'!G19&lt;&gt;"",$Y662&lt;&gt;""),'Taarten koppelen'!G19,"")</f>
        <v/>
      </c>
      <c r="Q662" s="17" t="str">
        <f t="shared" si="20"/>
        <v/>
      </c>
      <c r="R662" s="102" t="str">
        <f>IF($AE662&lt;&gt;"",VLOOKUP($AE662,Afleveradressen!$A$8:$P$57,8,FALSE),"")</f>
        <v/>
      </c>
      <c r="S662" s="105" t="str">
        <f>IF($AE662&lt;&gt;"",VLOOKUP($AE662,Afleveradressen!$A$8:$P$57,14,FALSE),"")</f>
        <v/>
      </c>
      <c r="T662" s="103" t="str">
        <f>IF(S662&lt;&gt;"",VLOOKUP($S662,stamgegevens!$B$5:$E$15,3,FALSE),"")</f>
        <v/>
      </c>
      <c r="U662" s="103" t="str">
        <f>IF(T662&lt;&gt;"",VLOOKUP($S662,stamgegevens!$B$5:$E$15,4,FALSE),"")</f>
        <v/>
      </c>
      <c r="V662" s="17"/>
      <c r="W662" s="17"/>
      <c r="X662" s="17" t="str">
        <f>IF(Y662="","",VLOOKUP(Y662,stamgegevens!$C$23:$H$52,6,FALSE))</f>
        <v/>
      </c>
      <c r="Y662" s="104" t="str">
        <f>IF('Taarten koppelen'!$W19&lt;&gt;"",'Taarten koppelen'!$W$4,"")</f>
        <v/>
      </c>
      <c r="Z662" s="17" t="str">
        <f>IF('Taarten koppelen'!W19&lt;&gt;"",'Taarten koppelen'!W19,"")</f>
        <v/>
      </c>
      <c r="AE662" s="1" t="str">
        <f t="shared" si="21"/>
        <v/>
      </c>
    </row>
    <row r="663" spans="4:31" x14ac:dyDescent="0.2">
      <c r="D663" s="100" t="str">
        <f>IF($AE663&lt;&gt;"",VLOOKUP($AE663,Afleveradressen!$A$8:$P$57,15,FALSE),"")</f>
        <v/>
      </c>
      <c r="E663" s="17"/>
      <c r="F663" s="17" t="str">
        <f>IF(AE663&lt;&gt;"",Bestelformulier!$F$44,"")</f>
        <v/>
      </c>
      <c r="G663" s="104"/>
      <c r="H663" s="100" t="str">
        <f>IF($AE663&lt;&gt;"",VLOOKUP($AE663,Afleveradressen!$A$8:$P$57,4,FALSE),"")</f>
        <v/>
      </c>
      <c r="I663" s="101" t="str">
        <f>IF($AE663&lt;&gt;"",VLOOKUP($AE663,Afleveradressen!$A$8:$P$57,5,FALSE),"")</f>
        <v/>
      </c>
      <c r="J663" s="101" t="str">
        <f>IF($AE663&lt;&gt;"",VLOOKUP($AE663,Afleveradressen!$A$8:$P$57,6,FALSE),"")</f>
        <v/>
      </c>
      <c r="K663" s="102" t="str">
        <f>IF($AE663&lt;&gt;"",VLOOKUP($AE663,Afleveradressen!$A$8:$P$57,7,FALSE),"")</f>
        <v/>
      </c>
      <c r="L663" s="72" t="str">
        <f>IF(AND('Taarten koppelen'!E20&lt;&gt;"",$Y663&lt;&gt;""),'Taarten koppelen'!E20,"")</f>
        <v/>
      </c>
      <c r="M663" s="72" t="str">
        <f>IF(AND('Taarten koppelen'!F20&lt;&gt;"",$Y663&lt;&gt;""),'Taarten koppelen'!F20,"")</f>
        <v/>
      </c>
      <c r="N663" s="72" t="str">
        <f>IF($AE663&lt;&gt;"",VLOOKUP($AE663,Afleveradressen!$A$8:$P$57,11,FALSE),"")</f>
        <v/>
      </c>
      <c r="O663" s="101" t="str">
        <f>IF($AE663&lt;&gt;"",VLOOKUP($AE663,Afleveradressen!$A$8:$P$57,12,FALSE),"")</f>
        <v/>
      </c>
      <c r="P663" s="72" t="str">
        <f>IF(AND('Taarten koppelen'!G20&lt;&gt;"",$Y663&lt;&gt;""),'Taarten koppelen'!G20,"")</f>
        <v/>
      </c>
      <c r="Q663" s="17" t="str">
        <f t="shared" si="20"/>
        <v/>
      </c>
      <c r="R663" s="102" t="str">
        <f>IF($AE663&lt;&gt;"",VLOOKUP($AE663,Afleveradressen!$A$8:$P$57,8,FALSE),"")</f>
        <v/>
      </c>
      <c r="S663" s="105" t="str">
        <f>IF($AE663&lt;&gt;"",VLOOKUP($AE663,Afleveradressen!$A$8:$P$57,14,FALSE),"")</f>
        <v/>
      </c>
      <c r="T663" s="103" t="str">
        <f>IF(S663&lt;&gt;"",VLOOKUP($S663,stamgegevens!$B$5:$E$15,3,FALSE),"")</f>
        <v/>
      </c>
      <c r="U663" s="103" t="str">
        <f>IF(T663&lt;&gt;"",VLOOKUP($S663,stamgegevens!$B$5:$E$15,4,FALSE),"")</f>
        <v/>
      </c>
      <c r="V663" s="17"/>
      <c r="W663" s="17"/>
      <c r="X663" s="17" t="str">
        <f>IF(Y663="","",VLOOKUP(Y663,stamgegevens!$C$23:$H$52,6,FALSE))</f>
        <v/>
      </c>
      <c r="Y663" s="104" t="str">
        <f>IF('Taarten koppelen'!$W20&lt;&gt;"",'Taarten koppelen'!$W$4,"")</f>
        <v/>
      </c>
      <c r="Z663" s="17" t="str">
        <f>IF('Taarten koppelen'!W20&lt;&gt;"",'Taarten koppelen'!W20,"")</f>
        <v/>
      </c>
      <c r="AE663" s="1" t="str">
        <f t="shared" si="21"/>
        <v/>
      </c>
    </row>
    <row r="664" spans="4:31" x14ac:dyDescent="0.2">
      <c r="D664" s="100" t="str">
        <f>IF($AE664&lt;&gt;"",VLOOKUP($AE664,Afleveradressen!$A$8:$P$57,15,FALSE),"")</f>
        <v/>
      </c>
      <c r="E664" s="17"/>
      <c r="F664" s="17" t="str">
        <f>IF(AE664&lt;&gt;"",Bestelformulier!$F$44,"")</f>
        <v/>
      </c>
      <c r="G664" s="104"/>
      <c r="H664" s="100" t="str">
        <f>IF($AE664&lt;&gt;"",VLOOKUP($AE664,Afleveradressen!$A$8:$P$57,4,FALSE),"")</f>
        <v/>
      </c>
      <c r="I664" s="101" t="str">
        <f>IF($AE664&lt;&gt;"",VLOOKUP($AE664,Afleveradressen!$A$8:$P$57,5,FALSE),"")</f>
        <v/>
      </c>
      <c r="J664" s="101" t="str">
        <f>IF($AE664&lt;&gt;"",VLOOKUP($AE664,Afleveradressen!$A$8:$P$57,6,FALSE),"")</f>
        <v/>
      </c>
      <c r="K664" s="102" t="str">
        <f>IF($AE664&lt;&gt;"",VLOOKUP($AE664,Afleveradressen!$A$8:$P$57,7,FALSE),"")</f>
        <v/>
      </c>
      <c r="L664" s="72" t="str">
        <f>IF(AND('Taarten koppelen'!E21&lt;&gt;"",$Y664&lt;&gt;""),'Taarten koppelen'!E21,"")</f>
        <v/>
      </c>
      <c r="M664" s="72" t="str">
        <f>IF(AND('Taarten koppelen'!F21&lt;&gt;"",$Y664&lt;&gt;""),'Taarten koppelen'!F21,"")</f>
        <v/>
      </c>
      <c r="N664" s="72" t="str">
        <f>IF($AE664&lt;&gt;"",VLOOKUP($AE664,Afleveradressen!$A$8:$P$57,11,FALSE),"")</f>
        <v/>
      </c>
      <c r="O664" s="101" t="str">
        <f>IF($AE664&lt;&gt;"",VLOOKUP($AE664,Afleveradressen!$A$8:$P$57,12,FALSE),"")</f>
        <v/>
      </c>
      <c r="P664" s="72" t="str">
        <f>IF(AND('Taarten koppelen'!G21&lt;&gt;"",$Y664&lt;&gt;""),'Taarten koppelen'!G21,"")</f>
        <v/>
      </c>
      <c r="Q664" s="17" t="str">
        <f t="shared" si="20"/>
        <v/>
      </c>
      <c r="R664" s="102" t="str">
        <f>IF($AE664&lt;&gt;"",VLOOKUP($AE664,Afleveradressen!$A$8:$P$57,8,FALSE),"")</f>
        <v/>
      </c>
      <c r="S664" s="105" t="str">
        <f>IF($AE664&lt;&gt;"",VLOOKUP($AE664,Afleveradressen!$A$8:$P$57,14,FALSE),"")</f>
        <v/>
      </c>
      <c r="T664" s="103" t="str">
        <f>IF(S664&lt;&gt;"",VLOOKUP($S664,stamgegevens!$B$5:$E$15,3,FALSE),"")</f>
        <v/>
      </c>
      <c r="U664" s="103" t="str">
        <f>IF(T664&lt;&gt;"",VLOOKUP($S664,stamgegevens!$B$5:$E$15,4,FALSE),"")</f>
        <v/>
      </c>
      <c r="V664" s="17"/>
      <c r="W664" s="17"/>
      <c r="X664" s="17" t="str">
        <f>IF(Y664="","",VLOOKUP(Y664,stamgegevens!$C$23:$H$52,6,FALSE))</f>
        <v/>
      </c>
      <c r="Y664" s="104" t="str">
        <f>IF('Taarten koppelen'!$W21&lt;&gt;"",'Taarten koppelen'!$W$4,"")</f>
        <v/>
      </c>
      <c r="Z664" s="17" t="str">
        <f>IF('Taarten koppelen'!W21&lt;&gt;"",'Taarten koppelen'!W21,"")</f>
        <v/>
      </c>
      <c r="AE664" s="1" t="str">
        <f t="shared" si="21"/>
        <v/>
      </c>
    </row>
    <row r="665" spans="4:31" x14ac:dyDescent="0.2">
      <c r="D665" s="100" t="str">
        <f>IF($AE665&lt;&gt;"",VLOOKUP($AE665,Afleveradressen!$A$8:$P$57,15,FALSE),"")</f>
        <v/>
      </c>
      <c r="E665" s="17"/>
      <c r="F665" s="17" t="str">
        <f>IF(AE665&lt;&gt;"",Bestelformulier!$F$44,"")</f>
        <v/>
      </c>
      <c r="G665" s="104"/>
      <c r="H665" s="100" t="str">
        <f>IF($AE665&lt;&gt;"",VLOOKUP($AE665,Afleveradressen!$A$8:$P$57,4,FALSE),"")</f>
        <v/>
      </c>
      <c r="I665" s="101" t="str">
        <f>IF($AE665&lt;&gt;"",VLOOKUP($AE665,Afleveradressen!$A$8:$P$57,5,FALSE),"")</f>
        <v/>
      </c>
      <c r="J665" s="101" t="str">
        <f>IF($AE665&lt;&gt;"",VLOOKUP($AE665,Afleveradressen!$A$8:$P$57,6,FALSE),"")</f>
        <v/>
      </c>
      <c r="K665" s="102" t="str">
        <f>IF($AE665&lt;&gt;"",VLOOKUP($AE665,Afleveradressen!$A$8:$P$57,7,FALSE),"")</f>
        <v/>
      </c>
      <c r="L665" s="72" t="str">
        <f>IF(AND('Taarten koppelen'!E22&lt;&gt;"",$Y665&lt;&gt;""),'Taarten koppelen'!E22,"")</f>
        <v/>
      </c>
      <c r="M665" s="72" t="str">
        <f>IF(AND('Taarten koppelen'!F22&lt;&gt;"",$Y665&lt;&gt;""),'Taarten koppelen'!F22,"")</f>
        <v/>
      </c>
      <c r="N665" s="72" t="str">
        <f>IF($AE665&lt;&gt;"",VLOOKUP($AE665,Afleveradressen!$A$8:$P$57,11,FALSE),"")</f>
        <v/>
      </c>
      <c r="O665" s="101" t="str">
        <f>IF($AE665&lt;&gt;"",VLOOKUP($AE665,Afleveradressen!$A$8:$P$57,12,FALSE),"")</f>
        <v/>
      </c>
      <c r="P665" s="72" t="str">
        <f>IF(AND('Taarten koppelen'!G22&lt;&gt;"",$Y665&lt;&gt;""),'Taarten koppelen'!G22,"")</f>
        <v/>
      </c>
      <c r="Q665" s="17" t="str">
        <f t="shared" si="20"/>
        <v/>
      </c>
      <c r="R665" s="102" t="str">
        <f>IF($AE665&lt;&gt;"",VLOOKUP($AE665,Afleveradressen!$A$8:$P$57,8,FALSE),"")</f>
        <v/>
      </c>
      <c r="S665" s="105" t="str">
        <f>IF($AE665&lt;&gt;"",VLOOKUP($AE665,Afleveradressen!$A$8:$P$57,14,FALSE),"")</f>
        <v/>
      </c>
      <c r="T665" s="103" t="str">
        <f>IF(S665&lt;&gt;"",VLOOKUP($S665,stamgegevens!$B$5:$E$15,3,FALSE),"")</f>
        <v/>
      </c>
      <c r="U665" s="103" t="str">
        <f>IF(T665&lt;&gt;"",VLOOKUP($S665,stamgegevens!$B$5:$E$15,4,FALSE),"")</f>
        <v/>
      </c>
      <c r="V665" s="17"/>
      <c r="W665" s="17"/>
      <c r="X665" s="17" t="str">
        <f>IF(Y665="","",VLOOKUP(Y665,stamgegevens!$C$23:$H$52,6,FALSE))</f>
        <v/>
      </c>
      <c r="Y665" s="104" t="str">
        <f>IF('Taarten koppelen'!$W22&lt;&gt;"",'Taarten koppelen'!$W$4,"")</f>
        <v/>
      </c>
      <c r="Z665" s="17" t="str">
        <f>IF('Taarten koppelen'!W22&lt;&gt;"",'Taarten koppelen'!W22,"")</f>
        <v/>
      </c>
      <c r="AE665" s="1" t="str">
        <f t="shared" si="21"/>
        <v/>
      </c>
    </row>
    <row r="666" spans="4:31" x14ac:dyDescent="0.2">
      <c r="D666" s="100" t="str">
        <f>IF($AE666&lt;&gt;"",VLOOKUP($AE666,Afleveradressen!$A$8:$P$57,15,FALSE),"")</f>
        <v/>
      </c>
      <c r="E666" s="17"/>
      <c r="F666" s="17" t="str">
        <f>IF(AE666&lt;&gt;"",Bestelformulier!$F$44,"")</f>
        <v/>
      </c>
      <c r="G666" s="104"/>
      <c r="H666" s="100" t="str">
        <f>IF($AE666&lt;&gt;"",VLOOKUP($AE666,Afleveradressen!$A$8:$P$57,4,FALSE),"")</f>
        <v/>
      </c>
      <c r="I666" s="101" t="str">
        <f>IF($AE666&lt;&gt;"",VLOOKUP($AE666,Afleveradressen!$A$8:$P$57,5,FALSE),"")</f>
        <v/>
      </c>
      <c r="J666" s="101" t="str">
        <f>IF($AE666&lt;&gt;"",VLOOKUP($AE666,Afleveradressen!$A$8:$P$57,6,FALSE),"")</f>
        <v/>
      </c>
      <c r="K666" s="102" t="str">
        <f>IF($AE666&lt;&gt;"",VLOOKUP($AE666,Afleveradressen!$A$8:$P$57,7,FALSE),"")</f>
        <v/>
      </c>
      <c r="L666" s="72" t="str">
        <f>IF(AND('Taarten koppelen'!E23&lt;&gt;"",$Y666&lt;&gt;""),'Taarten koppelen'!E23,"")</f>
        <v/>
      </c>
      <c r="M666" s="72" t="str">
        <f>IF(AND('Taarten koppelen'!F23&lt;&gt;"",$Y666&lt;&gt;""),'Taarten koppelen'!F23,"")</f>
        <v/>
      </c>
      <c r="N666" s="72" t="str">
        <f>IF($AE666&lt;&gt;"",VLOOKUP($AE666,Afleveradressen!$A$8:$P$57,11,FALSE),"")</f>
        <v/>
      </c>
      <c r="O666" s="101" t="str">
        <f>IF($AE666&lt;&gt;"",VLOOKUP($AE666,Afleveradressen!$A$8:$P$57,12,FALSE),"")</f>
        <v/>
      </c>
      <c r="P666" s="72" t="str">
        <f>IF(AND('Taarten koppelen'!G23&lt;&gt;"",$Y666&lt;&gt;""),'Taarten koppelen'!G23,"")</f>
        <v/>
      </c>
      <c r="Q666" s="17" t="str">
        <f t="shared" si="20"/>
        <v/>
      </c>
      <c r="R666" s="102" t="str">
        <f>IF($AE666&lt;&gt;"",VLOOKUP($AE666,Afleveradressen!$A$8:$P$57,8,FALSE),"")</f>
        <v/>
      </c>
      <c r="S666" s="105" t="str">
        <f>IF($AE666&lt;&gt;"",VLOOKUP($AE666,Afleveradressen!$A$8:$P$57,14,FALSE),"")</f>
        <v/>
      </c>
      <c r="T666" s="103" t="str">
        <f>IF(S666&lt;&gt;"",VLOOKUP($S666,stamgegevens!$B$5:$E$15,3,FALSE),"")</f>
        <v/>
      </c>
      <c r="U666" s="103" t="str">
        <f>IF(T666&lt;&gt;"",VLOOKUP($S666,stamgegevens!$B$5:$E$15,4,FALSE),"")</f>
        <v/>
      </c>
      <c r="V666" s="17"/>
      <c r="W666" s="17"/>
      <c r="X666" s="17" t="str">
        <f>IF(Y666="","",VLOOKUP(Y666,stamgegevens!$C$23:$H$52,6,FALSE))</f>
        <v/>
      </c>
      <c r="Y666" s="104" t="str">
        <f>IF('Taarten koppelen'!$W23&lt;&gt;"",'Taarten koppelen'!$W$4,"")</f>
        <v/>
      </c>
      <c r="Z666" s="17" t="str">
        <f>IF('Taarten koppelen'!W23&lt;&gt;"",'Taarten koppelen'!W23,"")</f>
        <v/>
      </c>
      <c r="AE666" s="1" t="str">
        <f t="shared" si="21"/>
        <v/>
      </c>
    </row>
    <row r="667" spans="4:31" x14ac:dyDescent="0.2">
      <c r="D667" s="100" t="str">
        <f>IF($AE667&lt;&gt;"",VLOOKUP($AE667,Afleveradressen!$A$8:$P$57,15,FALSE),"")</f>
        <v/>
      </c>
      <c r="E667" s="17"/>
      <c r="F667" s="17" t="str">
        <f>IF(AE667&lt;&gt;"",Bestelformulier!$F$44,"")</f>
        <v/>
      </c>
      <c r="G667" s="104"/>
      <c r="H667" s="100" t="str">
        <f>IF($AE667&lt;&gt;"",VLOOKUP($AE667,Afleveradressen!$A$8:$P$57,4,FALSE),"")</f>
        <v/>
      </c>
      <c r="I667" s="101" t="str">
        <f>IF($AE667&lt;&gt;"",VLOOKUP($AE667,Afleveradressen!$A$8:$P$57,5,FALSE),"")</f>
        <v/>
      </c>
      <c r="J667" s="101" t="str">
        <f>IF($AE667&lt;&gt;"",VLOOKUP($AE667,Afleveradressen!$A$8:$P$57,6,FALSE),"")</f>
        <v/>
      </c>
      <c r="K667" s="102" t="str">
        <f>IF($AE667&lt;&gt;"",VLOOKUP($AE667,Afleveradressen!$A$8:$P$57,7,FALSE),"")</f>
        <v/>
      </c>
      <c r="L667" s="72" t="str">
        <f>IF(AND('Taarten koppelen'!E24&lt;&gt;"",$Y667&lt;&gt;""),'Taarten koppelen'!E24,"")</f>
        <v/>
      </c>
      <c r="M667" s="72" t="str">
        <f>IF(AND('Taarten koppelen'!F24&lt;&gt;"",$Y667&lt;&gt;""),'Taarten koppelen'!F24,"")</f>
        <v/>
      </c>
      <c r="N667" s="72" t="str">
        <f>IF($AE667&lt;&gt;"",VLOOKUP($AE667,Afleveradressen!$A$8:$P$57,11,FALSE),"")</f>
        <v/>
      </c>
      <c r="O667" s="101" t="str">
        <f>IF($AE667&lt;&gt;"",VLOOKUP($AE667,Afleveradressen!$A$8:$P$57,12,FALSE),"")</f>
        <v/>
      </c>
      <c r="P667" s="72" t="str">
        <f>IF(AND('Taarten koppelen'!G24&lt;&gt;"",$Y667&lt;&gt;""),'Taarten koppelen'!G24,"")</f>
        <v/>
      </c>
      <c r="Q667" s="17" t="str">
        <f t="shared" si="20"/>
        <v/>
      </c>
      <c r="R667" s="102" t="str">
        <f>IF($AE667&lt;&gt;"",VLOOKUP($AE667,Afleveradressen!$A$8:$P$57,8,FALSE),"")</f>
        <v/>
      </c>
      <c r="S667" s="105" t="str">
        <f>IF($AE667&lt;&gt;"",VLOOKUP($AE667,Afleveradressen!$A$8:$P$57,14,FALSE),"")</f>
        <v/>
      </c>
      <c r="T667" s="103" t="str">
        <f>IF(S667&lt;&gt;"",VLOOKUP($S667,stamgegevens!$B$5:$E$15,3,FALSE),"")</f>
        <v/>
      </c>
      <c r="U667" s="103" t="str">
        <f>IF(T667&lt;&gt;"",VLOOKUP($S667,stamgegevens!$B$5:$E$15,4,FALSE),"")</f>
        <v/>
      </c>
      <c r="V667" s="17"/>
      <c r="W667" s="17"/>
      <c r="X667" s="17" t="str">
        <f>IF(Y667="","",VLOOKUP(Y667,stamgegevens!$C$23:$H$52,6,FALSE))</f>
        <v/>
      </c>
      <c r="Y667" s="104" t="str">
        <f>IF('Taarten koppelen'!$W24&lt;&gt;"",'Taarten koppelen'!$W$4,"")</f>
        <v/>
      </c>
      <c r="Z667" s="17" t="str">
        <f>IF('Taarten koppelen'!W24&lt;&gt;"",'Taarten koppelen'!W24,"")</f>
        <v/>
      </c>
      <c r="AE667" s="1" t="str">
        <f t="shared" si="21"/>
        <v/>
      </c>
    </row>
    <row r="668" spans="4:31" x14ac:dyDescent="0.2">
      <c r="D668" s="100" t="str">
        <f>IF($AE668&lt;&gt;"",VLOOKUP($AE668,Afleveradressen!$A$8:$P$57,15,FALSE),"")</f>
        <v/>
      </c>
      <c r="E668" s="17"/>
      <c r="F668" s="17" t="str">
        <f>IF(AE668&lt;&gt;"",Bestelformulier!$F$44,"")</f>
        <v/>
      </c>
      <c r="G668" s="104"/>
      <c r="H668" s="100" t="str">
        <f>IF($AE668&lt;&gt;"",VLOOKUP($AE668,Afleveradressen!$A$8:$P$57,4,FALSE),"")</f>
        <v/>
      </c>
      <c r="I668" s="101" t="str">
        <f>IF($AE668&lt;&gt;"",VLOOKUP($AE668,Afleveradressen!$A$8:$P$57,5,FALSE),"")</f>
        <v/>
      </c>
      <c r="J668" s="101" t="str">
        <f>IF($AE668&lt;&gt;"",VLOOKUP($AE668,Afleveradressen!$A$8:$P$57,6,FALSE),"")</f>
        <v/>
      </c>
      <c r="K668" s="102" t="str">
        <f>IF($AE668&lt;&gt;"",VLOOKUP($AE668,Afleveradressen!$A$8:$P$57,7,FALSE),"")</f>
        <v/>
      </c>
      <c r="L668" s="72" t="str">
        <f>IF(AND('Taarten koppelen'!E25&lt;&gt;"",$Y668&lt;&gt;""),'Taarten koppelen'!E25,"")</f>
        <v/>
      </c>
      <c r="M668" s="72" t="str">
        <f>IF(AND('Taarten koppelen'!F25&lt;&gt;"",$Y668&lt;&gt;""),'Taarten koppelen'!F25,"")</f>
        <v/>
      </c>
      <c r="N668" s="72" t="str">
        <f>IF($AE668&lt;&gt;"",VLOOKUP($AE668,Afleveradressen!$A$8:$P$57,11,FALSE),"")</f>
        <v/>
      </c>
      <c r="O668" s="101" t="str">
        <f>IF($AE668&lt;&gt;"",VLOOKUP($AE668,Afleveradressen!$A$8:$P$57,12,FALSE),"")</f>
        <v/>
      </c>
      <c r="P668" s="72" t="str">
        <f>IF(AND('Taarten koppelen'!G25&lt;&gt;"",$Y668&lt;&gt;""),'Taarten koppelen'!G25,"")</f>
        <v/>
      </c>
      <c r="Q668" s="17" t="str">
        <f t="shared" si="20"/>
        <v/>
      </c>
      <c r="R668" s="102" t="str">
        <f>IF($AE668&lt;&gt;"",VLOOKUP($AE668,Afleveradressen!$A$8:$P$57,8,FALSE),"")</f>
        <v/>
      </c>
      <c r="S668" s="105" t="str">
        <f>IF($AE668&lt;&gt;"",VLOOKUP($AE668,Afleveradressen!$A$8:$P$57,14,FALSE),"")</f>
        <v/>
      </c>
      <c r="T668" s="103" t="str">
        <f>IF(S668&lt;&gt;"",VLOOKUP($S668,stamgegevens!$B$5:$E$15,3,FALSE),"")</f>
        <v/>
      </c>
      <c r="U668" s="103" t="str">
        <f>IF(T668&lt;&gt;"",VLOOKUP($S668,stamgegevens!$B$5:$E$15,4,FALSE),"")</f>
        <v/>
      </c>
      <c r="V668" s="17"/>
      <c r="W668" s="17"/>
      <c r="X668" s="17" t="str">
        <f>IF(Y668="","",VLOOKUP(Y668,stamgegevens!$C$23:$H$52,6,FALSE))</f>
        <v/>
      </c>
      <c r="Y668" s="104" t="str">
        <f>IF('Taarten koppelen'!$W25&lt;&gt;"",'Taarten koppelen'!$W$4,"")</f>
        <v/>
      </c>
      <c r="Z668" s="17" t="str">
        <f>IF('Taarten koppelen'!W25&lt;&gt;"",'Taarten koppelen'!W25,"")</f>
        <v/>
      </c>
      <c r="AE668" s="1" t="str">
        <f t="shared" si="21"/>
        <v/>
      </c>
    </row>
    <row r="669" spans="4:31" x14ac:dyDescent="0.2">
      <c r="D669" s="100" t="str">
        <f>IF($AE669&lt;&gt;"",VLOOKUP($AE669,Afleveradressen!$A$8:$P$57,15,FALSE),"")</f>
        <v/>
      </c>
      <c r="E669" s="17"/>
      <c r="F669" s="17" t="str">
        <f>IF(AE669&lt;&gt;"",Bestelformulier!$F$44,"")</f>
        <v/>
      </c>
      <c r="G669" s="104"/>
      <c r="H669" s="100" t="str">
        <f>IF($AE669&lt;&gt;"",VLOOKUP($AE669,Afleveradressen!$A$8:$P$57,4,FALSE),"")</f>
        <v/>
      </c>
      <c r="I669" s="101" t="str">
        <f>IF($AE669&lt;&gt;"",VLOOKUP($AE669,Afleveradressen!$A$8:$P$57,5,FALSE),"")</f>
        <v/>
      </c>
      <c r="J669" s="101" t="str">
        <f>IF($AE669&lt;&gt;"",VLOOKUP($AE669,Afleveradressen!$A$8:$P$57,6,FALSE),"")</f>
        <v/>
      </c>
      <c r="K669" s="102" t="str">
        <f>IF($AE669&lt;&gt;"",VLOOKUP($AE669,Afleveradressen!$A$8:$P$57,7,FALSE),"")</f>
        <v/>
      </c>
      <c r="L669" s="72" t="str">
        <f>IF(AND('Taarten koppelen'!E26&lt;&gt;"",$Y669&lt;&gt;""),'Taarten koppelen'!E26,"")</f>
        <v/>
      </c>
      <c r="M669" s="72" t="str">
        <f>IF(AND('Taarten koppelen'!F26&lt;&gt;"",$Y669&lt;&gt;""),'Taarten koppelen'!F26,"")</f>
        <v/>
      </c>
      <c r="N669" s="72" t="str">
        <f>IF($AE669&lt;&gt;"",VLOOKUP($AE669,Afleveradressen!$A$8:$P$57,11,FALSE),"")</f>
        <v/>
      </c>
      <c r="O669" s="101" t="str">
        <f>IF($AE669&lt;&gt;"",VLOOKUP($AE669,Afleveradressen!$A$8:$P$57,12,FALSE),"")</f>
        <v/>
      </c>
      <c r="P669" s="72" t="str">
        <f>IF(AND('Taarten koppelen'!G26&lt;&gt;"",$Y669&lt;&gt;""),'Taarten koppelen'!G26,"")</f>
        <v/>
      </c>
      <c r="Q669" s="17" t="str">
        <f t="shared" si="20"/>
        <v/>
      </c>
      <c r="R669" s="102" t="str">
        <f>IF($AE669&lt;&gt;"",VLOOKUP($AE669,Afleveradressen!$A$8:$P$57,8,FALSE),"")</f>
        <v/>
      </c>
      <c r="S669" s="105" t="str">
        <f>IF($AE669&lt;&gt;"",VLOOKUP($AE669,Afleveradressen!$A$8:$P$57,14,FALSE),"")</f>
        <v/>
      </c>
      <c r="T669" s="103" t="str">
        <f>IF(S669&lt;&gt;"",VLOOKUP($S669,stamgegevens!$B$5:$E$15,3,FALSE),"")</f>
        <v/>
      </c>
      <c r="U669" s="103" t="str">
        <f>IF(T669&lt;&gt;"",VLOOKUP($S669,stamgegevens!$B$5:$E$15,4,FALSE),"")</f>
        <v/>
      </c>
      <c r="V669" s="17"/>
      <c r="W669" s="17"/>
      <c r="X669" s="17" t="str">
        <f>IF(Y669="","",VLOOKUP(Y669,stamgegevens!$C$23:$H$52,6,FALSE))</f>
        <v/>
      </c>
      <c r="Y669" s="104" t="str">
        <f>IF('Taarten koppelen'!$W26&lt;&gt;"",'Taarten koppelen'!$W$4,"")</f>
        <v/>
      </c>
      <c r="Z669" s="17" t="str">
        <f>IF('Taarten koppelen'!W26&lt;&gt;"",'Taarten koppelen'!W26,"")</f>
        <v/>
      </c>
      <c r="AE669" s="1" t="str">
        <f t="shared" si="21"/>
        <v/>
      </c>
    </row>
    <row r="670" spans="4:31" x14ac:dyDescent="0.2">
      <c r="D670" s="100" t="str">
        <f>IF($AE670&lt;&gt;"",VLOOKUP($AE670,Afleveradressen!$A$8:$P$57,15,FALSE),"")</f>
        <v/>
      </c>
      <c r="E670" s="17"/>
      <c r="F670" s="17" t="str">
        <f>IF(AE670&lt;&gt;"",Bestelformulier!$F$44,"")</f>
        <v/>
      </c>
      <c r="G670" s="104"/>
      <c r="H670" s="100" t="str">
        <f>IF($AE670&lt;&gt;"",VLOOKUP($AE670,Afleveradressen!$A$8:$P$57,4,FALSE),"")</f>
        <v/>
      </c>
      <c r="I670" s="101" t="str">
        <f>IF($AE670&lt;&gt;"",VLOOKUP($AE670,Afleveradressen!$A$8:$P$57,5,FALSE),"")</f>
        <v/>
      </c>
      <c r="J670" s="101" t="str">
        <f>IF($AE670&lt;&gt;"",VLOOKUP($AE670,Afleveradressen!$A$8:$P$57,6,FALSE),"")</f>
        <v/>
      </c>
      <c r="K670" s="102" t="str">
        <f>IF($AE670&lt;&gt;"",VLOOKUP($AE670,Afleveradressen!$A$8:$P$57,7,FALSE),"")</f>
        <v/>
      </c>
      <c r="L670" s="72" t="str">
        <f>IF(AND('Taarten koppelen'!E27&lt;&gt;"",$Y670&lt;&gt;""),'Taarten koppelen'!E27,"")</f>
        <v/>
      </c>
      <c r="M670" s="72" t="str">
        <f>IF(AND('Taarten koppelen'!F27&lt;&gt;"",$Y670&lt;&gt;""),'Taarten koppelen'!F27,"")</f>
        <v/>
      </c>
      <c r="N670" s="72" t="str">
        <f>IF($AE670&lt;&gt;"",VLOOKUP($AE670,Afleveradressen!$A$8:$P$57,11,FALSE),"")</f>
        <v/>
      </c>
      <c r="O670" s="101" t="str">
        <f>IF($AE670&lt;&gt;"",VLOOKUP($AE670,Afleveradressen!$A$8:$P$57,12,FALSE),"")</f>
        <v/>
      </c>
      <c r="P670" s="72" t="str">
        <f>IF(AND('Taarten koppelen'!G27&lt;&gt;"",$Y670&lt;&gt;""),'Taarten koppelen'!G27,"")</f>
        <v/>
      </c>
      <c r="Q670" s="17" t="str">
        <f t="shared" si="20"/>
        <v/>
      </c>
      <c r="R670" s="102" t="str">
        <f>IF($AE670&lt;&gt;"",VLOOKUP($AE670,Afleveradressen!$A$8:$P$57,8,FALSE),"")</f>
        <v/>
      </c>
      <c r="S670" s="105" t="str">
        <f>IF($AE670&lt;&gt;"",VLOOKUP($AE670,Afleveradressen!$A$8:$P$57,14,FALSE),"")</f>
        <v/>
      </c>
      <c r="T670" s="103" t="str">
        <f>IF(S670&lt;&gt;"",VLOOKUP($S670,stamgegevens!$B$5:$E$15,3,FALSE),"")</f>
        <v/>
      </c>
      <c r="U670" s="103" t="str">
        <f>IF(T670&lt;&gt;"",VLOOKUP($S670,stamgegevens!$B$5:$E$15,4,FALSE),"")</f>
        <v/>
      </c>
      <c r="V670" s="17"/>
      <c r="W670" s="17"/>
      <c r="X670" s="17" t="str">
        <f>IF(Y670="","",VLOOKUP(Y670,stamgegevens!$C$23:$H$52,6,FALSE))</f>
        <v/>
      </c>
      <c r="Y670" s="104" t="str">
        <f>IF('Taarten koppelen'!$W27&lt;&gt;"",'Taarten koppelen'!$W$4,"")</f>
        <v/>
      </c>
      <c r="Z670" s="17" t="str">
        <f>IF('Taarten koppelen'!W27&lt;&gt;"",'Taarten koppelen'!W27,"")</f>
        <v/>
      </c>
      <c r="AE670" s="1" t="str">
        <f t="shared" si="21"/>
        <v/>
      </c>
    </row>
    <row r="671" spans="4:31" x14ac:dyDescent="0.2">
      <c r="D671" s="100" t="str">
        <f>IF($AE671&lt;&gt;"",VLOOKUP($AE671,Afleveradressen!$A$8:$P$57,15,FALSE),"")</f>
        <v/>
      </c>
      <c r="E671" s="17"/>
      <c r="F671" s="17" t="str">
        <f>IF(AE671&lt;&gt;"",Bestelformulier!$F$44,"")</f>
        <v/>
      </c>
      <c r="G671" s="104"/>
      <c r="H671" s="100" t="str">
        <f>IF($AE671&lt;&gt;"",VLOOKUP($AE671,Afleveradressen!$A$8:$P$57,4,FALSE),"")</f>
        <v/>
      </c>
      <c r="I671" s="101" t="str">
        <f>IF($AE671&lt;&gt;"",VLOOKUP($AE671,Afleveradressen!$A$8:$P$57,5,FALSE),"")</f>
        <v/>
      </c>
      <c r="J671" s="101" t="str">
        <f>IF($AE671&lt;&gt;"",VLOOKUP($AE671,Afleveradressen!$A$8:$P$57,6,FALSE),"")</f>
        <v/>
      </c>
      <c r="K671" s="102" t="str">
        <f>IF($AE671&lt;&gt;"",VLOOKUP($AE671,Afleveradressen!$A$8:$P$57,7,FALSE),"")</f>
        <v/>
      </c>
      <c r="L671" s="72" t="str">
        <f>IF(AND('Taarten koppelen'!E28&lt;&gt;"",$Y671&lt;&gt;""),'Taarten koppelen'!E28,"")</f>
        <v/>
      </c>
      <c r="M671" s="72" t="str">
        <f>IF(AND('Taarten koppelen'!F28&lt;&gt;"",$Y671&lt;&gt;""),'Taarten koppelen'!F28,"")</f>
        <v/>
      </c>
      <c r="N671" s="72" t="str">
        <f>IF($AE671&lt;&gt;"",VLOOKUP($AE671,Afleveradressen!$A$8:$P$57,11,FALSE),"")</f>
        <v/>
      </c>
      <c r="O671" s="101" t="str">
        <f>IF($AE671&lt;&gt;"",VLOOKUP($AE671,Afleveradressen!$A$8:$P$57,12,FALSE),"")</f>
        <v/>
      </c>
      <c r="P671" s="72" t="str">
        <f>IF(AND('Taarten koppelen'!G28&lt;&gt;"",$Y671&lt;&gt;""),'Taarten koppelen'!G28,"")</f>
        <v/>
      </c>
      <c r="Q671" s="17" t="str">
        <f t="shared" si="20"/>
        <v/>
      </c>
      <c r="R671" s="102" t="str">
        <f>IF($AE671&lt;&gt;"",VLOOKUP($AE671,Afleveradressen!$A$8:$P$57,8,FALSE),"")</f>
        <v/>
      </c>
      <c r="S671" s="105" t="str">
        <f>IF($AE671&lt;&gt;"",VLOOKUP($AE671,Afleveradressen!$A$8:$P$57,14,FALSE),"")</f>
        <v/>
      </c>
      <c r="T671" s="103" t="str">
        <f>IF(S671&lt;&gt;"",VLOOKUP($S671,stamgegevens!$B$5:$E$15,3,FALSE),"")</f>
        <v/>
      </c>
      <c r="U671" s="103" t="str">
        <f>IF(T671&lt;&gt;"",VLOOKUP($S671,stamgegevens!$B$5:$E$15,4,FALSE),"")</f>
        <v/>
      </c>
      <c r="V671" s="17"/>
      <c r="W671" s="17"/>
      <c r="X671" s="17" t="str">
        <f>IF(Y671="","",VLOOKUP(Y671,stamgegevens!$C$23:$H$52,6,FALSE))</f>
        <v/>
      </c>
      <c r="Y671" s="104" t="str">
        <f>IF('Taarten koppelen'!$W28&lt;&gt;"",'Taarten koppelen'!$W$4,"")</f>
        <v/>
      </c>
      <c r="Z671" s="17" t="str">
        <f>IF('Taarten koppelen'!W28&lt;&gt;"",'Taarten koppelen'!W28,"")</f>
        <v/>
      </c>
      <c r="AE671" s="1" t="str">
        <f t="shared" si="21"/>
        <v/>
      </c>
    </row>
    <row r="672" spans="4:31" x14ac:dyDescent="0.2">
      <c r="D672" s="100" t="str">
        <f>IF($AE672&lt;&gt;"",VLOOKUP($AE672,Afleveradressen!$A$8:$P$57,15,FALSE),"")</f>
        <v/>
      </c>
      <c r="E672" s="17"/>
      <c r="F672" s="17" t="str">
        <f>IF(AE672&lt;&gt;"",Bestelformulier!$F$44,"")</f>
        <v/>
      </c>
      <c r="G672" s="104"/>
      <c r="H672" s="100" t="str">
        <f>IF($AE672&lt;&gt;"",VLOOKUP($AE672,Afleveradressen!$A$8:$P$57,4,FALSE),"")</f>
        <v/>
      </c>
      <c r="I672" s="101" t="str">
        <f>IF($AE672&lt;&gt;"",VLOOKUP($AE672,Afleveradressen!$A$8:$P$57,5,FALSE),"")</f>
        <v/>
      </c>
      <c r="J672" s="101" t="str">
        <f>IF($AE672&lt;&gt;"",VLOOKUP($AE672,Afleveradressen!$A$8:$P$57,6,FALSE),"")</f>
        <v/>
      </c>
      <c r="K672" s="102" t="str">
        <f>IF($AE672&lt;&gt;"",VLOOKUP($AE672,Afleveradressen!$A$8:$P$57,7,FALSE),"")</f>
        <v/>
      </c>
      <c r="L672" s="72" t="str">
        <f>IF(AND('Taarten koppelen'!E29&lt;&gt;"",$Y672&lt;&gt;""),'Taarten koppelen'!E29,"")</f>
        <v/>
      </c>
      <c r="M672" s="72" t="str">
        <f>IF(AND('Taarten koppelen'!F29&lt;&gt;"",$Y672&lt;&gt;""),'Taarten koppelen'!F29,"")</f>
        <v/>
      </c>
      <c r="N672" s="72" t="str">
        <f>IF($AE672&lt;&gt;"",VLOOKUP($AE672,Afleveradressen!$A$8:$P$57,11,FALSE),"")</f>
        <v/>
      </c>
      <c r="O672" s="101" t="str">
        <f>IF($AE672&lt;&gt;"",VLOOKUP($AE672,Afleveradressen!$A$8:$P$57,12,FALSE),"")</f>
        <v/>
      </c>
      <c r="P672" s="72" t="str">
        <f>IF(AND('Taarten koppelen'!G29&lt;&gt;"",$Y672&lt;&gt;""),'Taarten koppelen'!G29,"")</f>
        <v/>
      </c>
      <c r="Q672" s="17" t="str">
        <f t="shared" si="20"/>
        <v/>
      </c>
      <c r="R672" s="102" t="str">
        <f>IF($AE672&lt;&gt;"",VLOOKUP($AE672,Afleveradressen!$A$8:$P$57,8,FALSE),"")</f>
        <v/>
      </c>
      <c r="S672" s="105" t="str">
        <f>IF($AE672&lt;&gt;"",VLOOKUP($AE672,Afleveradressen!$A$8:$P$57,14,FALSE),"")</f>
        <v/>
      </c>
      <c r="T672" s="103" t="str">
        <f>IF(S672&lt;&gt;"",VLOOKUP($S672,stamgegevens!$B$5:$E$15,3,FALSE),"")</f>
        <v/>
      </c>
      <c r="U672" s="103" t="str">
        <f>IF(T672&lt;&gt;"",VLOOKUP($S672,stamgegevens!$B$5:$E$15,4,FALSE),"")</f>
        <v/>
      </c>
      <c r="V672" s="17"/>
      <c r="W672" s="17"/>
      <c r="X672" s="17" t="str">
        <f>IF(Y672="","",VLOOKUP(Y672,stamgegevens!$C$23:$H$52,6,FALSE))</f>
        <v/>
      </c>
      <c r="Y672" s="104" t="str">
        <f>IF('Taarten koppelen'!$W29&lt;&gt;"",'Taarten koppelen'!$W$4,"")</f>
        <v/>
      </c>
      <c r="Z672" s="17" t="str">
        <f>IF('Taarten koppelen'!W29&lt;&gt;"",'Taarten koppelen'!W29,"")</f>
        <v/>
      </c>
      <c r="AE672" s="1" t="str">
        <f t="shared" si="21"/>
        <v/>
      </c>
    </row>
    <row r="673" spans="4:31" x14ac:dyDescent="0.2">
      <c r="D673" s="100" t="str">
        <f>IF($AE673&lt;&gt;"",VLOOKUP($AE673,Afleveradressen!$A$8:$P$57,15,FALSE),"")</f>
        <v/>
      </c>
      <c r="E673" s="17"/>
      <c r="F673" s="17" t="str">
        <f>IF(AE673&lt;&gt;"",Bestelformulier!$F$44,"")</f>
        <v/>
      </c>
      <c r="G673" s="104"/>
      <c r="H673" s="100" t="str">
        <f>IF($AE673&lt;&gt;"",VLOOKUP($AE673,Afleveradressen!$A$8:$P$57,4,FALSE),"")</f>
        <v/>
      </c>
      <c r="I673" s="101" t="str">
        <f>IF($AE673&lt;&gt;"",VLOOKUP($AE673,Afleveradressen!$A$8:$P$57,5,FALSE),"")</f>
        <v/>
      </c>
      <c r="J673" s="101" t="str">
        <f>IF($AE673&lt;&gt;"",VLOOKUP($AE673,Afleveradressen!$A$8:$P$57,6,FALSE),"")</f>
        <v/>
      </c>
      <c r="K673" s="102" t="str">
        <f>IF($AE673&lt;&gt;"",VLOOKUP($AE673,Afleveradressen!$A$8:$P$57,7,FALSE),"")</f>
        <v/>
      </c>
      <c r="L673" s="72" t="str">
        <f>IF(AND('Taarten koppelen'!E30&lt;&gt;"",$Y673&lt;&gt;""),'Taarten koppelen'!E30,"")</f>
        <v/>
      </c>
      <c r="M673" s="72" t="str">
        <f>IF(AND('Taarten koppelen'!F30&lt;&gt;"",$Y673&lt;&gt;""),'Taarten koppelen'!F30,"")</f>
        <v/>
      </c>
      <c r="N673" s="72" t="str">
        <f>IF($AE673&lt;&gt;"",VLOOKUP($AE673,Afleveradressen!$A$8:$P$57,11,FALSE),"")</f>
        <v/>
      </c>
      <c r="O673" s="101" t="str">
        <f>IF($AE673&lt;&gt;"",VLOOKUP($AE673,Afleveradressen!$A$8:$P$57,12,FALSE),"")</f>
        <v/>
      </c>
      <c r="P673" s="72" t="str">
        <f>IF(AND('Taarten koppelen'!G30&lt;&gt;"",$Y673&lt;&gt;""),'Taarten koppelen'!G30,"")</f>
        <v/>
      </c>
      <c r="Q673" s="17" t="str">
        <f t="shared" si="20"/>
        <v/>
      </c>
      <c r="R673" s="102" t="str">
        <f>IF($AE673&lt;&gt;"",VLOOKUP($AE673,Afleveradressen!$A$8:$P$57,8,FALSE),"")</f>
        <v/>
      </c>
      <c r="S673" s="105" t="str">
        <f>IF($AE673&lt;&gt;"",VLOOKUP($AE673,Afleveradressen!$A$8:$P$57,14,FALSE),"")</f>
        <v/>
      </c>
      <c r="T673" s="103" t="str">
        <f>IF(S673&lt;&gt;"",VLOOKUP($S673,stamgegevens!$B$5:$E$15,3,FALSE),"")</f>
        <v/>
      </c>
      <c r="U673" s="103" t="str">
        <f>IF(T673&lt;&gt;"",VLOOKUP($S673,stamgegevens!$B$5:$E$15,4,FALSE),"")</f>
        <v/>
      </c>
      <c r="V673" s="17"/>
      <c r="W673" s="17"/>
      <c r="X673" s="17" t="str">
        <f>IF(Y673="","",VLOOKUP(Y673,stamgegevens!$C$23:$H$52,6,FALSE))</f>
        <v/>
      </c>
      <c r="Y673" s="104" t="str">
        <f>IF('Taarten koppelen'!$W30&lt;&gt;"",'Taarten koppelen'!$W$4,"")</f>
        <v/>
      </c>
      <c r="Z673" s="17" t="str">
        <f>IF('Taarten koppelen'!W30&lt;&gt;"",'Taarten koppelen'!W30,"")</f>
        <v/>
      </c>
      <c r="AE673" s="1" t="str">
        <f t="shared" si="21"/>
        <v/>
      </c>
    </row>
    <row r="674" spans="4:31" x14ac:dyDescent="0.2">
      <c r="D674" s="100" t="str">
        <f>IF($AE674&lt;&gt;"",VLOOKUP($AE674,Afleveradressen!$A$8:$P$57,15,FALSE),"")</f>
        <v/>
      </c>
      <c r="E674" s="17"/>
      <c r="F674" s="17" t="str">
        <f>IF(AE674&lt;&gt;"",Bestelformulier!$F$44,"")</f>
        <v/>
      </c>
      <c r="G674" s="104"/>
      <c r="H674" s="100" t="str">
        <f>IF($AE674&lt;&gt;"",VLOOKUP($AE674,Afleveradressen!$A$8:$P$57,4,FALSE),"")</f>
        <v/>
      </c>
      <c r="I674" s="101" t="str">
        <f>IF($AE674&lt;&gt;"",VLOOKUP($AE674,Afleveradressen!$A$8:$P$57,5,FALSE),"")</f>
        <v/>
      </c>
      <c r="J674" s="101" t="str">
        <f>IF($AE674&lt;&gt;"",VLOOKUP($AE674,Afleveradressen!$A$8:$P$57,6,FALSE),"")</f>
        <v/>
      </c>
      <c r="K674" s="102" t="str">
        <f>IF($AE674&lt;&gt;"",VLOOKUP($AE674,Afleveradressen!$A$8:$P$57,7,FALSE),"")</f>
        <v/>
      </c>
      <c r="L674" s="72" t="str">
        <f>IF(AND('Taarten koppelen'!E31&lt;&gt;"",$Y674&lt;&gt;""),'Taarten koppelen'!E31,"")</f>
        <v/>
      </c>
      <c r="M674" s="72" t="str">
        <f>IF(AND('Taarten koppelen'!F31&lt;&gt;"",$Y674&lt;&gt;""),'Taarten koppelen'!F31,"")</f>
        <v/>
      </c>
      <c r="N674" s="72" t="str">
        <f>IF($AE674&lt;&gt;"",VLOOKUP($AE674,Afleveradressen!$A$8:$P$57,11,FALSE),"")</f>
        <v/>
      </c>
      <c r="O674" s="101" t="str">
        <f>IF($AE674&lt;&gt;"",VLOOKUP($AE674,Afleveradressen!$A$8:$P$57,12,FALSE),"")</f>
        <v/>
      </c>
      <c r="P674" s="72" t="str">
        <f>IF(AND('Taarten koppelen'!G31&lt;&gt;"",$Y674&lt;&gt;""),'Taarten koppelen'!G31,"")</f>
        <v/>
      </c>
      <c r="Q674" s="17" t="str">
        <f t="shared" si="20"/>
        <v/>
      </c>
      <c r="R674" s="102" t="str">
        <f>IF($AE674&lt;&gt;"",VLOOKUP($AE674,Afleveradressen!$A$8:$P$57,8,FALSE),"")</f>
        <v/>
      </c>
      <c r="S674" s="105" t="str">
        <f>IF($AE674&lt;&gt;"",VLOOKUP($AE674,Afleveradressen!$A$8:$P$57,14,FALSE),"")</f>
        <v/>
      </c>
      <c r="T674" s="103" t="str">
        <f>IF(S674&lt;&gt;"",VLOOKUP($S674,stamgegevens!$B$5:$E$15,3,FALSE),"")</f>
        <v/>
      </c>
      <c r="U674" s="103" t="str">
        <f>IF(T674&lt;&gt;"",VLOOKUP($S674,stamgegevens!$B$5:$E$15,4,FALSE),"")</f>
        <v/>
      </c>
      <c r="V674" s="17"/>
      <c r="W674" s="17"/>
      <c r="X674" s="17" t="str">
        <f>IF(Y674="","",VLOOKUP(Y674,stamgegevens!$C$23:$H$52,6,FALSE))</f>
        <v/>
      </c>
      <c r="Y674" s="104" t="str">
        <f>IF('Taarten koppelen'!$W31&lt;&gt;"",'Taarten koppelen'!$W$4,"")</f>
        <v/>
      </c>
      <c r="Z674" s="17" t="str">
        <f>IF('Taarten koppelen'!W31&lt;&gt;"",'Taarten koppelen'!W31,"")</f>
        <v/>
      </c>
      <c r="AE674" s="1" t="str">
        <f t="shared" si="21"/>
        <v/>
      </c>
    </row>
    <row r="675" spans="4:31" x14ac:dyDescent="0.2">
      <c r="D675" s="100" t="str">
        <f>IF($AE675&lt;&gt;"",VLOOKUP($AE675,Afleveradressen!$A$8:$P$57,15,FALSE),"")</f>
        <v/>
      </c>
      <c r="E675" s="17"/>
      <c r="F675" s="17" t="str">
        <f>IF(AE675&lt;&gt;"",Bestelformulier!$F$44,"")</f>
        <v/>
      </c>
      <c r="G675" s="104"/>
      <c r="H675" s="100" t="str">
        <f>IF($AE675&lt;&gt;"",VLOOKUP($AE675,Afleveradressen!$A$8:$P$57,4,FALSE),"")</f>
        <v/>
      </c>
      <c r="I675" s="101" t="str">
        <f>IF($AE675&lt;&gt;"",VLOOKUP($AE675,Afleveradressen!$A$8:$P$57,5,FALSE),"")</f>
        <v/>
      </c>
      <c r="J675" s="101" t="str">
        <f>IF($AE675&lt;&gt;"",VLOOKUP($AE675,Afleveradressen!$A$8:$P$57,6,FALSE),"")</f>
        <v/>
      </c>
      <c r="K675" s="102" t="str">
        <f>IF($AE675&lt;&gt;"",VLOOKUP($AE675,Afleveradressen!$A$8:$P$57,7,FALSE),"")</f>
        <v/>
      </c>
      <c r="L675" s="72" t="str">
        <f>IF(AND('Taarten koppelen'!E32&lt;&gt;"",$Y675&lt;&gt;""),'Taarten koppelen'!E32,"")</f>
        <v/>
      </c>
      <c r="M675" s="72" t="str">
        <f>IF(AND('Taarten koppelen'!F32&lt;&gt;"",$Y675&lt;&gt;""),'Taarten koppelen'!F32,"")</f>
        <v/>
      </c>
      <c r="N675" s="72" t="str">
        <f>IF($AE675&lt;&gt;"",VLOOKUP($AE675,Afleveradressen!$A$8:$P$57,11,FALSE),"")</f>
        <v/>
      </c>
      <c r="O675" s="101" t="str">
        <f>IF($AE675&lt;&gt;"",VLOOKUP($AE675,Afleveradressen!$A$8:$P$57,12,FALSE),"")</f>
        <v/>
      </c>
      <c r="P675" s="72" t="str">
        <f>IF(AND('Taarten koppelen'!G32&lt;&gt;"",$Y675&lt;&gt;""),'Taarten koppelen'!G32,"")</f>
        <v/>
      </c>
      <c r="Q675" s="17" t="str">
        <f t="shared" si="20"/>
        <v/>
      </c>
      <c r="R675" s="102" t="str">
        <f>IF($AE675&lt;&gt;"",VLOOKUP($AE675,Afleveradressen!$A$8:$P$57,8,FALSE),"")</f>
        <v/>
      </c>
      <c r="S675" s="105" t="str">
        <f>IF($AE675&lt;&gt;"",VLOOKUP($AE675,Afleveradressen!$A$8:$P$57,14,FALSE),"")</f>
        <v/>
      </c>
      <c r="T675" s="103" t="str">
        <f>IF(S675&lt;&gt;"",VLOOKUP($S675,stamgegevens!$B$5:$E$15,3,FALSE),"")</f>
        <v/>
      </c>
      <c r="U675" s="103" t="str">
        <f>IF(T675&lt;&gt;"",VLOOKUP($S675,stamgegevens!$B$5:$E$15,4,FALSE),"")</f>
        <v/>
      </c>
      <c r="V675" s="17"/>
      <c r="W675" s="17"/>
      <c r="X675" s="17" t="str">
        <f>IF(Y675="","",VLOOKUP(Y675,stamgegevens!$C$23:$H$52,6,FALSE))</f>
        <v/>
      </c>
      <c r="Y675" s="104" t="str">
        <f>IF('Taarten koppelen'!$W32&lt;&gt;"",'Taarten koppelen'!$W$4,"")</f>
        <v/>
      </c>
      <c r="Z675" s="17" t="str">
        <f>IF('Taarten koppelen'!W32&lt;&gt;"",'Taarten koppelen'!W32,"")</f>
        <v/>
      </c>
      <c r="AE675" s="1" t="str">
        <f t="shared" si="21"/>
        <v/>
      </c>
    </row>
    <row r="676" spans="4:31" x14ac:dyDescent="0.2">
      <c r="D676" s="100" t="str">
        <f>IF($AE676&lt;&gt;"",VLOOKUP($AE676,Afleveradressen!$A$8:$P$57,15,FALSE),"")</f>
        <v/>
      </c>
      <c r="E676" s="17"/>
      <c r="F676" s="17" t="str">
        <f>IF(AE676&lt;&gt;"",Bestelformulier!$F$44,"")</f>
        <v/>
      </c>
      <c r="G676" s="104"/>
      <c r="H676" s="100" t="str">
        <f>IF($AE676&lt;&gt;"",VLOOKUP($AE676,Afleveradressen!$A$8:$P$57,4,FALSE),"")</f>
        <v/>
      </c>
      <c r="I676" s="101" t="str">
        <f>IF($AE676&lt;&gt;"",VLOOKUP($AE676,Afleveradressen!$A$8:$P$57,5,FALSE),"")</f>
        <v/>
      </c>
      <c r="J676" s="101" t="str">
        <f>IF($AE676&lt;&gt;"",VLOOKUP($AE676,Afleveradressen!$A$8:$P$57,6,FALSE),"")</f>
        <v/>
      </c>
      <c r="K676" s="102" t="str">
        <f>IF($AE676&lt;&gt;"",VLOOKUP($AE676,Afleveradressen!$A$8:$P$57,7,FALSE),"")</f>
        <v/>
      </c>
      <c r="L676" s="72" t="str">
        <f>IF(AND('Taarten koppelen'!E33&lt;&gt;"",$Y676&lt;&gt;""),'Taarten koppelen'!E33,"")</f>
        <v/>
      </c>
      <c r="M676" s="72" t="str">
        <f>IF(AND('Taarten koppelen'!F33&lt;&gt;"",$Y676&lt;&gt;""),'Taarten koppelen'!F33,"")</f>
        <v/>
      </c>
      <c r="N676" s="72" t="str">
        <f>IF($AE676&lt;&gt;"",VLOOKUP($AE676,Afleveradressen!$A$8:$P$57,11,FALSE),"")</f>
        <v/>
      </c>
      <c r="O676" s="101" t="str">
        <f>IF($AE676&lt;&gt;"",VLOOKUP($AE676,Afleveradressen!$A$8:$P$57,12,FALSE),"")</f>
        <v/>
      </c>
      <c r="P676" s="72" t="str">
        <f>IF(AND('Taarten koppelen'!G33&lt;&gt;"",$Y676&lt;&gt;""),'Taarten koppelen'!G33,"")</f>
        <v/>
      </c>
      <c r="Q676" s="17" t="str">
        <f t="shared" si="20"/>
        <v/>
      </c>
      <c r="R676" s="102" t="str">
        <f>IF($AE676&lt;&gt;"",VLOOKUP($AE676,Afleveradressen!$A$8:$P$57,8,FALSE),"")</f>
        <v/>
      </c>
      <c r="S676" s="105" t="str">
        <f>IF($AE676&lt;&gt;"",VLOOKUP($AE676,Afleveradressen!$A$8:$P$57,14,FALSE),"")</f>
        <v/>
      </c>
      <c r="T676" s="103" t="str">
        <f>IF(S676&lt;&gt;"",VLOOKUP($S676,stamgegevens!$B$5:$E$15,3,FALSE),"")</f>
        <v/>
      </c>
      <c r="U676" s="103" t="str">
        <f>IF(T676&lt;&gt;"",VLOOKUP($S676,stamgegevens!$B$5:$E$15,4,FALSE),"")</f>
        <v/>
      </c>
      <c r="V676" s="17"/>
      <c r="W676" s="17"/>
      <c r="X676" s="17" t="str">
        <f>IF(Y676="","",VLOOKUP(Y676,stamgegevens!$C$23:$H$52,6,FALSE))</f>
        <v/>
      </c>
      <c r="Y676" s="104" t="str">
        <f>IF('Taarten koppelen'!$W33&lt;&gt;"",'Taarten koppelen'!$W$4,"")</f>
        <v/>
      </c>
      <c r="Z676" s="17" t="str">
        <f>IF('Taarten koppelen'!W33&lt;&gt;"",'Taarten koppelen'!W33,"")</f>
        <v/>
      </c>
      <c r="AE676" s="1" t="str">
        <f t="shared" si="21"/>
        <v/>
      </c>
    </row>
    <row r="677" spans="4:31" x14ac:dyDescent="0.2">
      <c r="D677" s="100" t="str">
        <f>IF($AE677&lt;&gt;"",VLOOKUP($AE677,Afleveradressen!$A$8:$P$57,15,FALSE),"")</f>
        <v/>
      </c>
      <c r="E677" s="17"/>
      <c r="F677" s="17" t="str">
        <f>IF(AE677&lt;&gt;"",Bestelformulier!$F$44,"")</f>
        <v/>
      </c>
      <c r="G677" s="104"/>
      <c r="H677" s="100" t="str">
        <f>IF($AE677&lt;&gt;"",VLOOKUP($AE677,Afleveradressen!$A$8:$P$57,4,FALSE),"")</f>
        <v/>
      </c>
      <c r="I677" s="101" t="str">
        <f>IF($AE677&lt;&gt;"",VLOOKUP($AE677,Afleveradressen!$A$8:$P$57,5,FALSE),"")</f>
        <v/>
      </c>
      <c r="J677" s="101" t="str">
        <f>IF($AE677&lt;&gt;"",VLOOKUP($AE677,Afleveradressen!$A$8:$P$57,6,FALSE),"")</f>
        <v/>
      </c>
      <c r="K677" s="102" t="str">
        <f>IF($AE677&lt;&gt;"",VLOOKUP($AE677,Afleveradressen!$A$8:$P$57,7,FALSE),"")</f>
        <v/>
      </c>
      <c r="L677" s="72" t="str">
        <f>IF(AND('Taarten koppelen'!E34&lt;&gt;"",$Y677&lt;&gt;""),'Taarten koppelen'!E34,"")</f>
        <v/>
      </c>
      <c r="M677" s="72" t="str">
        <f>IF(AND('Taarten koppelen'!F34&lt;&gt;"",$Y677&lt;&gt;""),'Taarten koppelen'!F34,"")</f>
        <v/>
      </c>
      <c r="N677" s="72" t="str">
        <f>IF($AE677&lt;&gt;"",VLOOKUP($AE677,Afleveradressen!$A$8:$P$57,11,FALSE),"")</f>
        <v/>
      </c>
      <c r="O677" s="101" t="str">
        <f>IF($AE677&lt;&gt;"",VLOOKUP($AE677,Afleveradressen!$A$8:$P$57,12,FALSE),"")</f>
        <v/>
      </c>
      <c r="P677" s="72" t="str">
        <f>IF(AND('Taarten koppelen'!G34&lt;&gt;"",$Y677&lt;&gt;""),'Taarten koppelen'!G34,"")</f>
        <v/>
      </c>
      <c r="Q677" s="17" t="str">
        <f t="shared" si="20"/>
        <v/>
      </c>
      <c r="R677" s="102" t="str">
        <f>IF($AE677&lt;&gt;"",VLOOKUP($AE677,Afleveradressen!$A$8:$P$57,8,FALSE),"")</f>
        <v/>
      </c>
      <c r="S677" s="105" t="str">
        <f>IF($AE677&lt;&gt;"",VLOOKUP($AE677,Afleveradressen!$A$8:$P$57,14,FALSE),"")</f>
        <v/>
      </c>
      <c r="T677" s="103" t="str">
        <f>IF(S677&lt;&gt;"",VLOOKUP($S677,stamgegevens!$B$5:$E$15,3,FALSE),"")</f>
        <v/>
      </c>
      <c r="U677" s="103" t="str">
        <f>IF(T677&lt;&gt;"",VLOOKUP($S677,stamgegevens!$B$5:$E$15,4,FALSE),"")</f>
        <v/>
      </c>
      <c r="V677" s="17"/>
      <c r="W677" s="17"/>
      <c r="X677" s="17" t="str">
        <f>IF(Y677="","",VLOOKUP(Y677,stamgegevens!$C$23:$H$52,6,FALSE))</f>
        <v/>
      </c>
      <c r="Y677" s="104" t="str">
        <f>IF('Taarten koppelen'!$W34&lt;&gt;"",'Taarten koppelen'!$W$4,"")</f>
        <v/>
      </c>
      <c r="Z677" s="17" t="str">
        <f>IF('Taarten koppelen'!W34&lt;&gt;"",'Taarten koppelen'!W34,"")</f>
        <v/>
      </c>
      <c r="AE677" s="1" t="str">
        <f t="shared" si="21"/>
        <v/>
      </c>
    </row>
    <row r="678" spans="4:31" x14ac:dyDescent="0.2">
      <c r="D678" s="100" t="str">
        <f>IF($AE678&lt;&gt;"",VLOOKUP($AE678,Afleveradressen!$A$8:$P$57,15,FALSE),"")</f>
        <v/>
      </c>
      <c r="E678" s="17"/>
      <c r="F678" s="17" t="str">
        <f>IF(AE678&lt;&gt;"",Bestelformulier!$F$44,"")</f>
        <v/>
      </c>
      <c r="G678" s="104"/>
      <c r="H678" s="100" t="str">
        <f>IF($AE678&lt;&gt;"",VLOOKUP($AE678,Afleveradressen!$A$8:$P$57,4,FALSE),"")</f>
        <v/>
      </c>
      <c r="I678" s="101" t="str">
        <f>IF($AE678&lt;&gt;"",VLOOKUP($AE678,Afleveradressen!$A$8:$P$57,5,FALSE),"")</f>
        <v/>
      </c>
      <c r="J678" s="101" t="str">
        <f>IF($AE678&lt;&gt;"",VLOOKUP($AE678,Afleveradressen!$A$8:$P$57,6,FALSE),"")</f>
        <v/>
      </c>
      <c r="K678" s="102" t="str">
        <f>IF($AE678&lt;&gt;"",VLOOKUP($AE678,Afleveradressen!$A$8:$P$57,7,FALSE),"")</f>
        <v/>
      </c>
      <c r="L678" s="72" t="str">
        <f>IF(AND('Taarten koppelen'!E35&lt;&gt;"",$Y678&lt;&gt;""),'Taarten koppelen'!E35,"")</f>
        <v/>
      </c>
      <c r="M678" s="72" t="str">
        <f>IF(AND('Taarten koppelen'!F35&lt;&gt;"",$Y678&lt;&gt;""),'Taarten koppelen'!F35,"")</f>
        <v/>
      </c>
      <c r="N678" s="72" t="str">
        <f>IF($AE678&lt;&gt;"",VLOOKUP($AE678,Afleveradressen!$A$8:$P$57,11,FALSE),"")</f>
        <v/>
      </c>
      <c r="O678" s="101" t="str">
        <f>IF($AE678&lt;&gt;"",VLOOKUP($AE678,Afleveradressen!$A$8:$P$57,12,FALSE),"")</f>
        <v/>
      </c>
      <c r="P678" s="72" t="str">
        <f>IF(AND('Taarten koppelen'!G35&lt;&gt;"",$Y678&lt;&gt;""),'Taarten koppelen'!G35,"")</f>
        <v/>
      </c>
      <c r="Q678" s="17" t="str">
        <f t="shared" si="20"/>
        <v/>
      </c>
      <c r="R678" s="102" t="str">
        <f>IF($AE678&lt;&gt;"",VLOOKUP($AE678,Afleveradressen!$A$8:$P$57,8,FALSE),"")</f>
        <v/>
      </c>
      <c r="S678" s="105" t="str">
        <f>IF($AE678&lt;&gt;"",VLOOKUP($AE678,Afleveradressen!$A$8:$P$57,14,FALSE),"")</f>
        <v/>
      </c>
      <c r="T678" s="103" t="str">
        <f>IF(S678&lt;&gt;"",VLOOKUP($S678,stamgegevens!$B$5:$E$15,3,FALSE),"")</f>
        <v/>
      </c>
      <c r="U678" s="103" t="str">
        <f>IF(T678&lt;&gt;"",VLOOKUP($S678,stamgegevens!$B$5:$E$15,4,FALSE),"")</f>
        <v/>
      </c>
      <c r="V678" s="17"/>
      <c r="W678" s="17"/>
      <c r="X678" s="17" t="str">
        <f>IF(Y678="","",VLOOKUP(Y678,stamgegevens!$C$23:$H$52,6,FALSE))</f>
        <v/>
      </c>
      <c r="Y678" s="104" t="str">
        <f>IF('Taarten koppelen'!$W35&lt;&gt;"",'Taarten koppelen'!$W$4,"")</f>
        <v/>
      </c>
      <c r="Z678" s="17" t="str">
        <f>IF('Taarten koppelen'!W35&lt;&gt;"",'Taarten koppelen'!W35,"")</f>
        <v/>
      </c>
      <c r="AE678" s="1" t="str">
        <f t="shared" si="21"/>
        <v/>
      </c>
    </row>
    <row r="679" spans="4:31" x14ac:dyDescent="0.2">
      <c r="D679" s="100" t="str">
        <f>IF($AE679&lt;&gt;"",VLOOKUP($AE679,Afleveradressen!$A$8:$P$57,15,FALSE),"")</f>
        <v/>
      </c>
      <c r="E679" s="17"/>
      <c r="F679" s="17" t="str">
        <f>IF(AE679&lt;&gt;"",Bestelformulier!$F$44,"")</f>
        <v/>
      </c>
      <c r="G679" s="104"/>
      <c r="H679" s="100" t="str">
        <f>IF($AE679&lt;&gt;"",VLOOKUP($AE679,Afleveradressen!$A$8:$P$57,4,FALSE),"")</f>
        <v/>
      </c>
      <c r="I679" s="101" t="str">
        <f>IF($AE679&lt;&gt;"",VLOOKUP($AE679,Afleveradressen!$A$8:$P$57,5,FALSE),"")</f>
        <v/>
      </c>
      <c r="J679" s="101" t="str">
        <f>IF($AE679&lt;&gt;"",VLOOKUP($AE679,Afleveradressen!$A$8:$P$57,6,FALSE),"")</f>
        <v/>
      </c>
      <c r="K679" s="102" t="str">
        <f>IF($AE679&lt;&gt;"",VLOOKUP($AE679,Afleveradressen!$A$8:$P$57,7,FALSE),"")</f>
        <v/>
      </c>
      <c r="L679" s="72" t="str">
        <f>IF(AND('Taarten koppelen'!E36&lt;&gt;"",$Y679&lt;&gt;""),'Taarten koppelen'!E36,"")</f>
        <v/>
      </c>
      <c r="M679" s="72" t="str">
        <f>IF(AND('Taarten koppelen'!F36&lt;&gt;"",$Y679&lt;&gt;""),'Taarten koppelen'!F36,"")</f>
        <v/>
      </c>
      <c r="N679" s="72" t="str">
        <f>IF($AE679&lt;&gt;"",VLOOKUP($AE679,Afleveradressen!$A$8:$P$57,11,FALSE),"")</f>
        <v/>
      </c>
      <c r="O679" s="101" t="str">
        <f>IF($AE679&lt;&gt;"",VLOOKUP($AE679,Afleveradressen!$A$8:$P$57,12,FALSE),"")</f>
        <v/>
      </c>
      <c r="P679" s="72" t="str">
        <f>IF(AND('Taarten koppelen'!G36&lt;&gt;"",$Y679&lt;&gt;""),'Taarten koppelen'!G36,"")</f>
        <v/>
      </c>
      <c r="Q679" s="17" t="str">
        <f t="shared" si="20"/>
        <v/>
      </c>
      <c r="R679" s="102" t="str">
        <f>IF($AE679&lt;&gt;"",VLOOKUP($AE679,Afleveradressen!$A$8:$P$57,8,FALSE),"")</f>
        <v/>
      </c>
      <c r="S679" s="105" t="str">
        <f>IF($AE679&lt;&gt;"",VLOOKUP($AE679,Afleveradressen!$A$8:$P$57,14,FALSE),"")</f>
        <v/>
      </c>
      <c r="T679" s="103" t="str">
        <f>IF(S679&lt;&gt;"",VLOOKUP($S679,stamgegevens!$B$5:$E$15,3,FALSE),"")</f>
        <v/>
      </c>
      <c r="U679" s="103" t="str">
        <f>IF(T679&lt;&gt;"",VLOOKUP($S679,stamgegevens!$B$5:$E$15,4,FALSE),"")</f>
        <v/>
      </c>
      <c r="V679" s="17"/>
      <c r="W679" s="17"/>
      <c r="X679" s="17" t="str">
        <f>IF(Y679="","",VLOOKUP(Y679,stamgegevens!$C$23:$H$52,6,FALSE))</f>
        <v/>
      </c>
      <c r="Y679" s="104" t="str">
        <f>IF('Taarten koppelen'!$W36&lt;&gt;"",'Taarten koppelen'!$W$4,"")</f>
        <v/>
      </c>
      <c r="Z679" s="17" t="str">
        <f>IF('Taarten koppelen'!W36&lt;&gt;"",'Taarten koppelen'!W36,"")</f>
        <v/>
      </c>
      <c r="AE679" s="1" t="str">
        <f t="shared" si="21"/>
        <v/>
      </c>
    </row>
    <row r="680" spans="4:31" x14ac:dyDescent="0.2">
      <c r="D680" s="100" t="str">
        <f>IF($AE680&lt;&gt;"",VLOOKUP($AE680,Afleveradressen!$A$8:$P$57,15,FALSE),"")</f>
        <v/>
      </c>
      <c r="E680" s="17"/>
      <c r="F680" s="17" t="str">
        <f>IF(AE680&lt;&gt;"",Bestelformulier!$F$44,"")</f>
        <v/>
      </c>
      <c r="G680" s="104"/>
      <c r="H680" s="100" t="str">
        <f>IF($AE680&lt;&gt;"",VLOOKUP($AE680,Afleveradressen!$A$8:$P$57,4,FALSE),"")</f>
        <v/>
      </c>
      <c r="I680" s="101" t="str">
        <f>IF($AE680&lt;&gt;"",VLOOKUP($AE680,Afleveradressen!$A$8:$P$57,5,FALSE),"")</f>
        <v/>
      </c>
      <c r="J680" s="101" t="str">
        <f>IF($AE680&lt;&gt;"",VLOOKUP($AE680,Afleveradressen!$A$8:$P$57,6,FALSE),"")</f>
        <v/>
      </c>
      <c r="K680" s="102" t="str">
        <f>IF($AE680&lt;&gt;"",VLOOKUP($AE680,Afleveradressen!$A$8:$P$57,7,FALSE),"")</f>
        <v/>
      </c>
      <c r="L680" s="72" t="str">
        <f>IF(AND('Taarten koppelen'!E37&lt;&gt;"",$Y680&lt;&gt;""),'Taarten koppelen'!E37,"")</f>
        <v/>
      </c>
      <c r="M680" s="72" t="str">
        <f>IF(AND('Taarten koppelen'!F37&lt;&gt;"",$Y680&lt;&gt;""),'Taarten koppelen'!F37,"")</f>
        <v/>
      </c>
      <c r="N680" s="72" t="str">
        <f>IF($AE680&lt;&gt;"",VLOOKUP($AE680,Afleveradressen!$A$8:$P$57,11,FALSE),"")</f>
        <v/>
      </c>
      <c r="O680" s="101" t="str">
        <f>IF($AE680&lt;&gt;"",VLOOKUP($AE680,Afleveradressen!$A$8:$P$57,12,FALSE),"")</f>
        <v/>
      </c>
      <c r="P680" s="72" t="str">
        <f>IF(AND('Taarten koppelen'!G37&lt;&gt;"",$Y680&lt;&gt;""),'Taarten koppelen'!G37,"")</f>
        <v/>
      </c>
      <c r="Q680" s="17" t="str">
        <f t="shared" si="20"/>
        <v/>
      </c>
      <c r="R680" s="102" t="str">
        <f>IF($AE680&lt;&gt;"",VLOOKUP($AE680,Afleveradressen!$A$8:$P$57,8,FALSE),"")</f>
        <v/>
      </c>
      <c r="S680" s="105" t="str">
        <f>IF($AE680&lt;&gt;"",VLOOKUP($AE680,Afleveradressen!$A$8:$P$57,14,FALSE),"")</f>
        <v/>
      </c>
      <c r="T680" s="103" t="str">
        <f>IF(S680&lt;&gt;"",VLOOKUP($S680,stamgegevens!$B$5:$E$15,3,FALSE),"")</f>
        <v/>
      </c>
      <c r="U680" s="103" t="str">
        <f>IF(T680&lt;&gt;"",VLOOKUP($S680,stamgegevens!$B$5:$E$15,4,FALSE),"")</f>
        <v/>
      </c>
      <c r="V680" s="17"/>
      <c r="W680" s="17"/>
      <c r="X680" s="17" t="str">
        <f>IF(Y680="","",VLOOKUP(Y680,stamgegevens!$C$23:$H$52,6,FALSE))</f>
        <v/>
      </c>
      <c r="Y680" s="104" t="str">
        <f>IF('Taarten koppelen'!$W37&lt;&gt;"",'Taarten koppelen'!$W$4,"")</f>
        <v/>
      </c>
      <c r="Z680" s="17" t="str">
        <f>IF('Taarten koppelen'!W37&lt;&gt;"",'Taarten koppelen'!W37,"")</f>
        <v/>
      </c>
      <c r="AE680" s="1" t="str">
        <f t="shared" si="21"/>
        <v/>
      </c>
    </row>
    <row r="681" spans="4:31" x14ac:dyDescent="0.2">
      <c r="D681" s="100" t="str">
        <f>IF($AE681&lt;&gt;"",VLOOKUP($AE681,Afleveradressen!$A$8:$P$57,15,FALSE),"")</f>
        <v/>
      </c>
      <c r="E681" s="17"/>
      <c r="F681" s="17" t="str">
        <f>IF(AE681&lt;&gt;"",Bestelformulier!$F$44,"")</f>
        <v/>
      </c>
      <c r="G681" s="104"/>
      <c r="H681" s="100" t="str">
        <f>IF($AE681&lt;&gt;"",VLOOKUP($AE681,Afleveradressen!$A$8:$P$57,4,FALSE),"")</f>
        <v/>
      </c>
      <c r="I681" s="101" t="str">
        <f>IF($AE681&lt;&gt;"",VLOOKUP($AE681,Afleveradressen!$A$8:$P$57,5,FALSE),"")</f>
        <v/>
      </c>
      <c r="J681" s="101" t="str">
        <f>IF($AE681&lt;&gt;"",VLOOKUP($AE681,Afleveradressen!$A$8:$P$57,6,FALSE),"")</f>
        <v/>
      </c>
      <c r="K681" s="102" t="str">
        <f>IF($AE681&lt;&gt;"",VLOOKUP($AE681,Afleveradressen!$A$8:$P$57,7,FALSE),"")</f>
        <v/>
      </c>
      <c r="L681" s="72" t="str">
        <f>IF(AND('Taarten koppelen'!E38&lt;&gt;"",$Y681&lt;&gt;""),'Taarten koppelen'!E38,"")</f>
        <v/>
      </c>
      <c r="M681" s="72" t="str">
        <f>IF(AND('Taarten koppelen'!F38&lt;&gt;"",$Y681&lt;&gt;""),'Taarten koppelen'!F38,"")</f>
        <v/>
      </c>
      <c r="N681" s="72" t="str">
        <f>IF($AE681&lt;&gt;"",VLOOKUP($AE681,Afleveradressen!$A$8:$P$57,11,FALSE),"")</f>
        <v/>
      </c>
      <c r="O681" s="101" t="str">
        <f>IF($AE681&lt;&gt;"",VLOOKUP($AE681,Afleveradressen!$A$8:$P$57,12,FALSE),"")</f>
        <v/>
      </c>
      <c r="P681" s="72" t="str">
        <f>IF(AND('Taarten koppelen'!G38&lt;&gt;"",$Y681&lt;&gt;""),'Taarten koppelen'!G38,"")</f>
        <v/>
      </c>
      <c r="Q681" s="17" t="str">
        <f t="shared" si="20"/>
        <v/>
      </c>
      <c r="R681" s="102" t="str">
        <f>IF($AE681&lt;&gt;"",VLOOKUP($AE681,Afleveradressen!$A$8:$P$57,8,FALSE),"")</f>
        <v/>
      </c>
      <c r="S681" s="105" t="str">
        <f>IF($AE681&lt;&gt;"",VLOOKUP($AE681,Afleveradressen!$A$8:$P$57,14,FALSE),"")</f>
        <v/>
      </c>
      <c r="T681" s="103" t="str">
        <f>IF(S681&lt;&gt;"",VLOOKUP($S681,stamgegevens!$B$5:$E$15,3,FALSE),"")</f>
        <v/>
      </c>
      <c r="U681" s="103" t="str">
        <f>IF(T681&lt;&gt;"",VLOOKUP($S681,stamgegevens!$B$5:$E$15,4,FALSE),"")</f>
        <v/>
      </c>
      <c r="V681" s="17"/>
      <c r="W681" s="17"/>
      <c r="X681" s="17" t="str">
        <f>IF(Y681="","",VLOOKUP(Y681,stamgegevens!$C$23:$H$52,6,FALSE))</f>
        <v/>
      </c>
      <c r="Y681" s="104" t="str">
        <f>IF('Taarten koppelen'!$W38&lt;&gt;"",'Taarten koppelen'!$W$4,"")</f>
        <v/>
      </c>
      <c r="Z681" s="17" t="str">
        <f>IF('Taarten koppelen'!W38&lt;&gt;"",'Taarten koppelen'!W38,"")</f>
        <v/>
      </c>
      <c r="AE681" s="1" t="str">
        <f t="shared" si="21"/>
        <v/>
      </c>
    </row>
    <row r="682" spans="4:31" x14ac:dyDescent="0.2">
      <c r="D682" s="100" t="str">
        <f>IF($AE682&lt;&gt;"",VLOOKUP($AE682,Afleveradressen!$A$8:$P$57,15,FALSE),"")</f>
        <v/>
      </c>
      <c r="E682" s="17"/>
      <c r="F682" s="17" t="str">
        <f>IF(AE682&lt;&gt;"",Bestelformulier!$F$44,"")</f>
        <v/>
      </c>
      <c r="G682" s="104"/>
      <c r="H682" s="100" t="str">
        <f>IF($AE682&lt;&gt;"",VLOOKUP($AE682,Afleveradressen!$A$8:$P$57,4,FALSE),"")</f>
        <v/>
      </c>
      <c r="I682" s="101" t="str">
        <f>IF($AE682&lt;&gt;"",VLOOKUP($AE682,Afleveradressen!$A$8:$P$57,5,FALSE),"")</f>
        <v/>
      </c>
      <c r="J682" s="101" t="str">
        <f>IF($AE682&lt;&gt;"",VLOOKUP($AE682,Afleveradressen!$A$8:$P$57,6,FALSE),"")</f>
        <v/>
      </c>
      <c r="K682" s="102" t="str">
        <f>IF($AE682&lt;&gt;"",VLOOKUP($AE682,Afleveradressen!$A$8:$P$57,7,FALSE),"")</f>
        <v/>
      </c>
      <c r="L682" s="72" t="str">
        <f>IF(AND('Taarten koppelen'!E39&lt;&gt;"",$Y682&lt;&gt;""),'Taarten koppelen'!E39,"")</f>
        <v/>
      </c>
      <c r="M682" s="72" t="str">
        <f>IF(AND('Taarten koppelen'!F39&lt;&gt;"",$Y682&lt;&gt;""),'Taarten koppelen'!F39,"")</f>
        <v/>
      </c>
      <c r="N682" s="72" t="str">
        <f>IF($AE682&lt;&gt;"",VLOOKUP($AE682,Afleveradressen!$A$8:$P$57,11,FALSE),"")</f>
        <v/>
      </c>
      <c r="O682" s="101" t="str">
        <f>IF($AE682&lt;&gt;"",VLOOKUP($AE682,Afleveradressen!$A$8:$P$57,12,FALSE),"")</f>
        <v/>
      </c>
      <c r="P682" s="72" t="str">
        <f>IF(AND('Taarten koppelen'!G39&lt;&gt;"",$Y682&lt;&gt;""),'Taarten koppelen'!G39,"")</f>
        <v/>
      </c>
      <c r="Q682" s="17" t="str">
        <f t="shared" si="20"/>
        <v/>
      </c>
      <c r="R682" s="102" t="str">
        <f>IF($AE682&lt;&gt;"",VLOOKUP($AE682,Afleveradressen!$A$8:$P$57,8,FALSE),"")</f>
        <v/>
      </c>
      <c r="S682" s="105" t="str">
        <f>IF($AE682&lt;&gt;"",VLOOKUP($AE682,Afleveradressen!$A$8:$P$57,14,FALSE),"")</f>
        <v/>
      </c>
      <c r="T682" s="103" t="str">
        <f>IF(S682&lt;&gt;"",VLOOKUP($S682,stamgegevens!$B$5:$E$15,3,FALSE),"")</f>
        <v/>
      </c>
      <c r="U682" s="103" t="str">
        <f>IF(T682&lt;&gt;"",VLOOKUP($S682,stamgegevens!$B$5:$E$15,4,FALSE),"")</f>
        <v/>
      </c>
      <c r="V682" s="17"/>
      <c r="W682" s="17"/>
      <c r="X682" s="17" t="str">
        <f>IF(Y682="","",VLOOKUP(Y682,stamgegevens!$C$23:$H$52,6,FALSE))</f>
        <v/>
      </c>
      <c r="Y682" s="104" t="str">
        <f>IF('Taarten koppelen'!$W39&lt;&gt;"",'Taarten koppelen'!$W$4,"")</f>
        <v/>
      </c>
      <c r="Z682" s="17" t="str">
        <f>IF('Taarten koppelen'!W39&lt;&gt;"",'Taarten koppelen'!W39,"")</f>
        <v/>
      </c>
      <c r="AE682" s="1" t="str">
        <f t="shared" si="21"/>
        <v/>
      </c>
    </row>
    <row r="683" spans="4:31" x14ac:dyDescent="0.2">
      <c r="D683" s="100" t="str">
        <f>IF($AE683&lt;&gt;"",VLOOKUP($AE683,Afleveradressen!$A$8:$P$57,15,FALSE),"")</f>
        <v/>
      </c>
      <c r="E683" s="17"/>
      <c r="F683" s="17" t="str">
        <f>IF(AE683&lt;&gt;"",Bestelformulier!$F$44,"")</f>
        <v/>
      </c>
      <c r="G683" s="104"/>
      <c r="H683" s="100" t="str">
        <f>IF($AE683&lt;&gt;"",VLOOKUP($AE683,Afleveradressen!$A$8:$P$57,4,FALSE),"")</f>
        <v/>
      </c>
      <c r="I683" s="101" t="str">
        <f>IF($AE683&lt;&gt;"",VLOOKUP($AE683,Afleveradressen!$A$8:$P$57,5,FALSE),"")</f>
        <v/>
      </c>
      <c r="J683" s="101" t="str">
        <f>IF($AE683&lt;&gt;"",VLOOKUP($AE683,Afleveradressen!$A$8:$P$57,6,FALSE),"")</f>
        <v/>
      </c>
      <c r="K683" s="102" t="str">
        <f>IF($AE683&lt;&gt;"",VLOOKUP($AE683,Afleveradressen!$A$8:$P$57,7,FALSE),"")</f>
        <v/>
      </c>
      <c r="L683" s="72" t="str">
        <f>IF(AND('Taarten koppelen'!E40&lt;&gt;"",$Y683&lt;&gt;""),'Taarten koppelen'!E40,"")</f>
        <v/>
      </c>
      <c r="M683" s="72" t="str">
        <f>IF(AND('Taarten koppelen'!F40&lt;&gt;"",$Y683&lt;&gt;""),'Taarten koppelen'!F40,"")</f>
        <v/>
      </c>
      <c r="N683" s="72" t="str">
        <f>IF($AE683&lt;&gt;"",VLOOKUP($AE683,Afleveradressen!$A$8:$P$57,11,FALSE),"")</f>
        <v/>
      </c>
      <c r="O683" s="101" t="str">
        <f>IF($AE683&lt;&gt;"",VLOOKUP($AE683,Afleveradressen!$A$8:$P$57,12,FALSE),"")</f>
        <v/>
      </c>
      <c r="P683" s="72" t="str">
        <f>IF(AND('Taarten koppelen'!G40&lt;&gt;"",$Y683&lt;&gt;""),'Taarten koppelen'!G40,"")</f>
        <v/>
      </c>
      <c r="Q683" s="17" t="str">
        <f t="shared" si="20"/>
        <v/>
      </c>
      <c r="R683" s="102" t="str">
        <f>IF($AE683&lt;&gt;"",VLOOKUP($AE683,Afleveradressen!$A$8:$P$57,8,FALSE),"")</f>
        <v/>
      </c>
      <c r="S683" s="105" t="str">
        <f>IF($AE683&lt;&gt;"",VLOOKUP($AE683,Afleveradressen!$A$8:$P$57,14,FALSE),"")</f>
        <v/>
      </c>
      <c r="T683" s="103" t="str">
        <f>IF(S683&lt;&gt;"",VLOOKUP($S683,stamgegevens!$B$5:$E$15,3,FALSE),"")</f>
        <v/>
      </c>
      <c r="U683" s="103" t="str">
        <f>IF(T683&lt;&gt;"",VLOOKUP($S683,stamgegevens!$B$5:$E$15,4,FALSE),"")</f>
        <v/>
      </c>
      <c r="V683" s="17"/>
      <c r="W683" s="17"/>
      <c r="X683" s="17" t="str">
        <f>IF(Y683="","",VLOOKUP(Y683,stamgegevens!$C$23:$H$52,6,FALSE))</f>
        <v/>
      </c>
      <c r="Y683" s="104" t="str">
        <f>IF('Taarten koppelen'!$W40&lt;&gt;"",'Taarten koppelen'!$W$4,"")</f>
        <v/>
      </c>
      <c r="Z683" s="17" t="str">
        <f>IF('Taarten koppelen'!W40&lt;&gt;"",'Taarten koppelen'!W40,"")</f>
        <v/>
      </c>
      <c r="AE683" s="1" t="str">
        <f t="shared" si="21"/>
        <v/>
      </c>
    </row>
    <row r="684" spans="4:31" x14ac:dyDescent="0.2">
      <c r="D684" s="100" t="str">
        <f>IF($AE684&lt;&gt;"",VLOOKUP($AE684,Afleveradressen!$A$8:$P$57,15,FALSE),"")</f>
        <v/>
      </c>
      <c r="E684" s="17"/>
      <c r="F684" s="17" t="str">
        <f>IF(AE684&lt;&gt;"",Bestelformulier!$F$44,"")</f>
        <v/>
      </c>
      <c r="G684" s="104"/>
      <c r="H684" s="100" t="str">
        <f>IF($AE684&lt;&gt;"",VLOOKUP($AE684,Afleveradressen!$A$8:$P$57,4,FALSE),"")</f>
        <v/>
      </c>
      <c r="I684" s="101" t="str">
        <f>IF($AE684&lt;&gt;"",VLOOKUP($AE684,Afleveradressen!$A$8:$P$57,5,FALSE),"")</f>
        <v/>
      </c>
      <c r="J684" s="101" t="str">
        <f>IF($AE684&lt;&gt;"",VLOOKUP($AE684,Afleveradressen!$A$8:$P$57,6,FALSE),"")</f>
        <v/>
      </c>
      <c r="K684" s="102" t="str">
        <f>IF($AE684&lt;&gt;"",VLOOKUP($AE684,Afleveradressen!$A$8:$P$57,7,FALSE),"")</f>
        <v/>
      </c>
      <c r="L684" s="72" t="str">
        <f>IF(AND('Taarten koppelen'!E41&lt;&gt;"",$Y684&lt;&gt;""),'Taarten koppelen'!E41,"")</f>
        <v/>
      </c>
      <c r="M684" s="72" t="str">
        <f>IF(AND('Taarten koppelen'!F41&lt;&gt;"",$Y684&lt;&gt;""),'Taarten koppelen'!F41,"")</f>
        <v/>
      </c>
      <c r="N684" s="72" t="str">
        <f>IF($AE684&lt;&gt;"",VLOOKUP($AE684,Afleveradressen!$A$8:$P$57,11,FALSE),"")</f>
        <v/>
      </c>
      <c r="O684" s="101" t="str">
        <f>IF($AE684&lt;&gt;"",VLOOKUP($AE684,Afleveradressen!$A$8:$P$57,12,FALSE),"")</f>
        <v/>
      </c>
      <c r="P684" s="72" t="str">
        <f>IF(AND('Taarten koppelen'!G41&lt;&gt;"",$Y684&lt;&gt;""),'Taarten koppelen'!G41,"")</f>
        <v/>
      </c>
      <c r="Q684" s="17" t="str">
        <f t="shared" si="20"/>
        <v/>
      </c>
      <c r="R684" s="102" t="str">
        <f>IF($AE684&lt;&gt;"",VLOOKUP($AE684,Afleveradressen!$A$8:$P$57,8,FALSE),"")</f>
        <v/>
      </c>
      <c r="S684" s="105" t="str">
        <f>IF($AE684&lt;&gt;"",VLOOKUP($AE684,Afleveradressen!$A$8:$P$57,14,FALSE),"")</f>
        <v/>
      </c>
      <c r="T684" s="103" t="str">
        <f>IF(S684&lt;&gt;"",VLOOKUP($S684,stamgegevens!$B$5:$E$15,3,FALSE),"")</f>
        <v/>
      </c>
      <c r="U684" s="103" t="str">
        <f>IF(T684&lt;&gt;"",VLOOKUP($S684,stamgegevens!$B$5:$E$15,4,FALSE),"")</f>
        <v/>
      </c>
      <c r="V684" s="17"/>
      <c r="W684" s="17"/>
      <c r="X684" s="17" t="str">
        <f>IF(Y684="","",VLOOKUP(Y684,stamgegevens!$C$23:$H$52,6,FALSE))</f>
        <v/>
      </c>
      <c r="Y684" s="104" t="str">
        <f>IF('Taarten koppelen'!$W41&lt;&gt;"",'Taarten koppelen'!$W$4,"")</f>
        <v/>
      </c>
      <c r="Z684" s="17" t="str">
        <f>IF('Taarten koppelen'!W41&lt;&gt;"",'Taarten koppelen'!W41,"")</f>
        <v/>
      </c>
      <c r="AE684" s="1" t="str">
        <f t="shared" si="21"/>
        <v/>
      </c>
    </row>
    <row r="685" spans="4:31" x14ac:dyDescent="0.2">
      <c r="D685" s="100" t="str">
        <f>IF($AE685&lt;&gt;"",VLOOKUP($AE685,Afleveradressen!$A$8:$P$57,15,FALSE),"")</f>
        <v/>
      </c>
      <c r="E685" s="17"/>
      <c r="F685" s="17" t="str">
        <f>IF(AE685&lt;&gt;"",Bestelformulier!$F$44,"")</f>
        <v/>
      </c>
      <c r="G685" s="104"/>
      <c r="H685" s="100" t="str">
        <f>IF($AE685&lt;&gt;"",VLOOKUP($AE685,Afleveradressen!$A$8:$P$57,4,FALSE),"")</f>
        <v/>
      </c>
      <c r="I685" s="101" t="str">
        <f>IF($AE685&lt;&gt;"",VLOOKUP($AE685,Afleveradressen!$A$8:$P$57,5,FALSE),"")</f>
        <v/>
      </c>
      <c r="J685" s="101" t="str">
        <f>IF($AE685&lt;&gt;"",VLOOKUP($AE685,Afleveradressen!$A$8:$P$57,6,FALSE),"")</f>
        <v/>
      </c>
      <c r="K685" s="102" t="str">
        <f>IF($AE685&lt;&gt;"",VLOOKUP($AE685,Afleveradressen!$A$8:$P$57,7,FALSE),"")</f>
        <v/>
      </c>
      <c r="L685" s="72" t="str">
        <f>IF(AND('Taarten koppelen'!E42&lt;&gt;"",$Y685&lt;&gt;""),'Taarten koppelen'!E42,"")</f>
        <v/>
      </c>
      <c r="M685" s="72" t="str">
        <f>IF(AND('Taarten koppelen'!F42&lt;&gt;"",$Y685&lt;&gt;""),'Taarten koppelen'!F42,"")</f>
        <v/>
      </c>
      <c r="N685" s="72" t="str">
        <f>IF($AE685&lt;&gt;"",VLOOKUP($AE685,Afleveradressen!$A$8:$P$57,11,FALSE),"")</f>
        <v/>
      </c>
      <c r="O685" s="101" t="str">
        <f>IF($AE685&lt;&gt;"",VLOOKUP($AE685,Afleveradressen!$A$8:$P$57,12,FALSE),"")</f>
        <v/>
      </c>
      <c r="P685" s="72" t="str">
        <f>IF(AND('Taarten koppelen'!G42&lt;&gt;"",$Y685&lt;&gt;""),'Taarten koppelen'!G42,"")</f>
        <v/>
      </c>
      <c r="Q685" s="17" t="str">
        <f t="shared" si="20"/>
        <v/>
      </c>
      <c r="R685" s="102" t="str">
        <f>IF($AE685&lt;&gt;"",VLOOKUP($AE685,Afleveradressen!$A$8:$P$57,8,FALSE),"")</f>
        <v/>
      </c>
      <c r="S685" s="105" t="str">
        <f>IF($AE685&lt;&gt;"",VLOOKUP($AE685,Afleveradressen!$A$8:$P$57,14,FALSE),"")</f>
        <v/>
      </c>
      <c r="T685" s="103" t="str">
        <f>IF(S685&lt;&gt;"",VLOOKUP($S685,stamgegevens!$B$5:$E$15,3,FALSE),"")</f>
        <v/>
      </c>
      <c r="U685" s="103" t="str">
        <f>IF(T685&lt;&gt;"",VLOOKUP($S685,stamgegevens!$B$5:$E$15,4,FALSE),"")</f>
        <v/>
      </c>
      <c r="V685" s="17"/>
      <c r="W685" s="17"/>
      <c r="X685" s="17" t="str">
        <f>IF(Y685="","",VLOOKUP(Y685,stamgegevens!$C$23:$H$52,6,FALSE))</f>
        <v/>
      </c>
      <c r="Y685" s="104" t="str">
        <f>IF('Taarten koppelen'!$W42&lt;&gt;"",'Taarten koppelen'!$W$4,"")</f>
        <v/>
      </c>
      <c r="Z685" s="17" t="str">
        <f>IF('Taarten koppelen'!W42&lt;&gt;"",'Taarten koppelen'!W42,"")</f>
        <v/>
      </c>
      <c r="AE685" s="1" t="str">
        <f t="shared" si="21"/>
        <v/>
      </c>
    </row>
    <row r="686" spans="4:31" x14ac:dyDescent="0.2">
      <c r="D686" s="100" t="str">
        <f>IF($AE686&lt;&gt;"",VLOOKUP($AE686,Afleveradressen!$A$8:$P$57,15,FALSE),"")</f>
        <v/>
      </c>
      <c r="E686" s="17"/>
      <c r="F686" s="17" t="str">
        <f>IF(AE686&lt;&gt;"",Bestelformulier!$F$44,"")</f>
        <v/>
      </c>
      <c r="G686" s="104"/>
      <c r="H686" s="100" t="str">
        <f>IF($AE686&lt;&gt;"",VLOOKUP($AE686,Afleveradressen!$A$8:$P$57,4,FALSE),"")</f>
        <v/>
      </c>
      <c r="I686" s="101" t="str">
        <f>IF($AE686&lt;&gt;"",VLOOKUP($AE686,Afleveradressen!$A$8:$P$57,5,FALSE),"")</f>
        <v/>
      </c>
      <c r="J686" s="101" t="str">
        <f>IF($AE686&lt;&gt;"",VLOOKUP($AE686,Afleveradressen!$A$8:$P$57,6,FALSE),"")</f>
        <v/>
      </c>
      <c r="K686" s="102" t="str">
        <f>IF($AE686&lt;&gt;"",VLOOKUP($AE686,Afleveradressen!$A$8:$P$57,7,FALSE),"")</f>
        <v/>
      </c>
      <c r="L686" s="72" t="str">
        <f>IF(AND('Taarten koppelen'!E43&lt;&gt;"",$Y686&lt;&gt;""),'Taarten koppelen'!E43,"")</f>
        <v/>
      </c>
      <c r="M686" s="72" t="str">
        <f>IF(AND('Taarten koppelen'!F43&lt;&gt;"",$Y686&lt;&gt;""),'Taarten koppelen'!F43,"")</f>
        <v/>
      </c>
      <c r="N686" s="72" t="str">
        <f>IF($AE686&lt;&gt;"",VLOOKUP($AE686,Afleveradressen!$A$8:$P$57,11,FALSE),"")</f>
        <v/>
      </c>
      <c r="O686" s="101" t="str">
        <f>IF($AE686&lt;&gt;"",VLOOKUP($AE686,Afleveradressen!$A$8:$P$57,12,FALSE),"")</f>
        <v/>
      </c>
      <c r="P686" s="72" t="str">
        <f>IF(AND('Taarten koppelen'!G43&lt;&gt;"",$Y686&lt;&gt;""),'Taarten koppelen'!G43,"")</f>
        <v/>
      </c>
      <c r="Q686" s="17" t="str">
        <f t="shared" si="20"/>
        <v/>
      </c>
      <c r="R686" s="102" t="str">
        <f>IF($AE686&lt;&gt;"",VLOOKUP($AE686,Afleveradressen!$A$8:$P$57,8,FALSE),"")</f>
        <v/>
      </c>
      <c r="S686" s="105" t="str">
        <f>IF($AE686&lt;&gt;"",VLOOKUP($AE686,Afleveradressen!$A$8:$P$57,14,FALSE),"")</f>
        <v/>
      </c>
      <c r="T686" s="103" t="str">
        <f>IF(S686&lt;&gt;"",VLOOKUP($S686,stamgegevens!$B$5:$E$15,3,FALSE),"")</f>
        <v/>
      </c>
      <c r="U686" s="103" t="str">
        <f>IF(T686&lt;&gt;"",VLOOKUP($S686,stamgegevens!$B$5:$E$15,4,FALSE),"")</f>
        <v/>
      </c>
      <c r="V686" s="17"/>
      <c r="W686" s="17"/>
      <c r="X686" s="17" t="str">
        <f>IF(Y686="","",VLOOKUP(Y686,stamgegevens!$C$23:$H$52,6,FALSE))</f>
        <v/>
      </c>
      <c r="Y686" s="104" t="str">
        <f>IF('Taarten koppelen'!$W43&lt;&gt;"",'Taarten koppelen'!$W$4,"")</f>
        <v/>
      </c>
      <c r="Z686" s="17" t="str">
        <f>IF('Taarten koppelen'!W43&lt;&gt;"",'Taarten koppelen'!W43,"")</f>
        <v/>
      </c>
      <c r="AE686" s="1" t="str">
        <f t="shared" si="21"/>
        <v/>
      </c>
    </row>
    <row r="687" spans="4:31" x14ac:dyDescent="0.2">
      <c r="D687" s="100" t="str">
        <f>IF($AE687&lt;&gt;"",VLOOKUP($AE687,Afleveradressen!$A$8:$P$57,15,FALSE),"")</f>
        <v/>
      </c>
      <c r="E687" s="17"/>
      <c r="F687" s="17" t="str">
        <f>IF(AE687&lt;&gt;"",Bestelformulier!$F$44,"")</f>
        <v/>
      </c>
      <c r="G687" s="104"/>
      <c r="H687" s="100" t="str">
        <f>IF($AE687&lt;&gt;"",VLOOKUP($AE687,Afleveradressen!$A$8:$P$57,4,FALSE),"")</f>
        <v/>
      </c>
      <c r="I687" s="101" t="str">
        <f>IF($AE687&lt;&gt;"",VLOOKUP($AE687,Afleveradressen!$A$8:$P$57,5,FALSE),"")</f>
        <v/>
      </c>
      <c r="J687" s="101" t="str">
        <f>IF($AE687&lt;&gt;"",VLOOKUP($AE687,Afleveradressen!$A$8:$P$57,6,FALSE),"")</f>
        <v/>
      </c>
      <c r="K687" s="102" t="str">
        <f>IF($AE687&lt;&gt;"",VLOOKUP($AE687,Afleveradressen!$A$8:$P$57,7,FALSE),"")</f>
        <v/>
      </c>
      <c r="L687" s="72" t="str">
        <f>IF(AND('Taarten koppelen'!E44&lt;&gt;"",$Y687&lt;&gt;""),'Taarten koppelen'!E44,"")</f>
        <v/>
      </c>
      <c r="M687" s="72" t="str">
        <f>IF(AND('Taarten koppelen'!F44&lt;&gt;"",$Y687&lt;&gt;""),'Taarten koppelen'!F44,"")</f>
        <v/>
      </c>
      <c r="N687" s="72" t="str">
        <f>IF($AE687&lt;&gt;"",VLOOKUP($AE687,Afleveradressen!$A$8:$P$57,11,FALSE),"")</f>
        <v/>
      </c>
      <c r="O687" s="101" t="str">
        <f>IF($AE687&lt;&gt;"",VLOOKUP($AE687,Afleveradressen!$A$8:$P$57,12,FALSE),"")</f>
        <v/>
      </c>
      <c r="P687" s="72" t="str">
        <f>IF(AND('Taarten koppelen'!G44&lt;&gt;"",$Y687&lt;&gt;""),'Taarten koppelen'!G44,"")</f>
        <v/>
      </c>
      <c r="Q687" s="17" t="str">
        <f t="shared" si="20"/>
        <v/>
      </c>
      <c r="R687" s="102" t="str">
        <f>IF($AE687&lt;&gt;"",VLOOKUP($AE687,Afleveradressen!$A$8:$P$57,8,FALSE),"")</f>
        <v/>
      </c>
      <c r="S687" s="105" t="str">
        <f>IF($AE687&lt;&gt;"",VLOOKUP($AE687,Afleveradressen!$A$8:$P$57,14,FALSE),"")</f>
        <v/>
      </c>
      <c r="T687" s="103" t="str">
        <f>IF(S687&lt;&gt;"",VLOOKUP($S687,stamgegevens!$B$5:$E$15,3,FALSE),"")</f>
        <v/>
      </c>
      <c r="U687" s="103" t="str">
        <f>IF(T687&lt;&gt;"",VLOOKUP($S687,stamgegevens!$B$5:$E$15,4,FALSE),"")</f>
        <v/>
      </c>
      <c r="V687" s="17"/>
      <c r="W687" s="17"/>
      <c r="X687" s="17" t="str">
        <f>IF(Y687="","",VLOOKUP(Y687,stamgegevens!$C$23:$H$52,6,FALSE))</f>
        <v/>
      </c>
      <c r="Y687" s="104" t="str">
        <f>IF('Taarten koppelen'!$W44&lt;&gt;"",'Taarten koppelen'!$W$4,"")</f>
        <v/>
      </c>
      <c r="Z687" s="17" t="str">
        <f>IF('Taarten koppelen'!W44&lt;&gt;"",'Taarten koppelen'!W44,"")</f>
        <v/>
      </c>
      <c r="AE687" s="1" t="str">
        <f t="shared" si="21"/>
        <v/>
      </c>
    </row>
    <row r="688" spans="4:31" x14ac:dyDescent="0.2">
      <c r="D688" s="100" t="str">
        <f>IF($AE688&lt;&gt;"",VLOOKUP($AE688,Afleveradressen!$A$8:$P$57,15,FALSE),"")</f>
        <v/>
      </c>
      <c r="E688" s="17"/>
      <c r="F688" s="17" t="str">
        <f>IF(AE688&lt;&gt;"",Bestelformulier!$F$44,"")</f>
        <v/>
      </c>
      <c r="G688" s="104"/>
      <c r="H688" s="100" t="str">
        <f>IF($AE688&lt;&gt;"",VLOOKUP($AE688,Afleveradressen!$A$8:$P$57,4,FALSE),"")</f>
        <v/>
      </c>
      <c r="I688" s="101" t="str">
        <f>IF($AE688&lt;&gt;"",VLOOKUP($AE688,Afleveradressen!$A$8:$P$57,5,FALSE),"")</f>
        <v/>
      </c>
      <c r="J688" s="101" t="str">
        <f>IF($AE688&lt;&gt;"",VLOOKUP($AE688,Afleveradressen!$A$8:$P$57,6,FALSE),"")</f>
        <v/>
      </c>
      <c r="K688" s="102" t="str">
        <f>IF($AE688&lt;&gt;"",VLOOKUP($AE688,Afleveradressen!$A$8:$P$57,7,FALSE),"")</f>
        <v/>
      </c>
      <c r="L688" s="72" t="str">
        <f>IF(AND('Taarten koppelen'!E45&lt;&gt;"",$Y688&lt;&gt;""),'Taarten koppelen'!E45,"")</f>
        <v/>
      </c>
      <c r="M688" s="72" t="str">
        <f>IF(AND('Taarten koppelen'!F45&lt;&gt;"",$Y688&lt;&gt;""),'Taarten koppelen'!F45,"")</f>
        <v/>
      </c>
      <c r="N688" s="72" t="str">
        <f>IF($AE688&lt;&gt;"",VLOOKUP($AE688,Afleveradressen!$A$8:$P$57,11,FALSE),"")</f>
        <v/>
      </c>
      <c r="O688" s="101" t="str">
        <f>IF($AE688&lt;&gt;"",VLOOKUP($AE688,Afleveradressen!$A$8:$P$57,12,FALSE),"")</f>
        <v/>
      </c>
      <c r="P688" s="72" t="str">
        <f>IF(AND('Taarten koppelen'!G45&lt;&gt;"",$Y688&lt;&gt;""),'Taarten koppelen'!G45,"")</f>
        <v/>
      </c>
      <c r="Q688" s="17" t="str">
        <f t="shared" si="20"/>
        <v/>
      </c>
      <c r="R688" s="102" t="str">
        <f>IF($AE688&lt;&gt;"",VLOOKUP($AE688,Afleveradressen!$A$8:$P$57,8,FALSE),"")</f>
        <v/>
      </c>
      <c r="S688" s="105" t="str">
        <f>IF($AE688&lt;&gt;"",VLOOKUP($AE688,Afleveradressen!$A$8:$P$57,14,FALSE),"")</f>
        <v/>
      </c>
      <c r="T688" s="103" t="str">
        <f>IF(S688&lt;&gt;"",VLOOKUP($S688,stamgegevens!$B$5:$E$15,3,FALSE),"")</f>
        <v/>
      </c>
      <c r="U688" s="103" t="str">
        <f>IF(T688&lt;&gt;"",VLOOKUP($S688,stamgegevens!$B$5:$E$15,4,FALSE),"")</f>
        <v/>
      </c>
      <c r="V688" s="17"/>
      <c r="W688" s="17"/>
      <c r="X688" s="17" t="str">
        <f>IF(Y688="","",VLOOKUP(Y688,stamgegevens!$C$23:$H$52,6,FALSE))</f>
        <v/>
      </c>
      <c r="Y688" s="104" t="str">
        <f>IF('Taarten koppelen'!$W45&lt;&gt;"",'Taarten koppelen'!$W$4,"")</f>
        <v/>
      </c>
      <c r="Z688" s="17" t="str">
        <f>IF('Taarten koppelen'!W45&lt;&gt;"",'Taarten koppelen'!W45,"")</f>
        <v/>
      </c>
      <c r="AE688" s="1" t="str">
        <f t="shared" si="21"/>
        <v/>
      </c>
    </row>
    <row r="689" spans="4:31" x14ac:dyDescent="0.2">
      <c r="D689" s="100" t="str">
        <f>IF($AE689&lt;&gt;"",VLOOKUP($AE689,Afleveradressen!$A$8:$P$57,15,FALSE),"")</f>
        <v/>
      </c>
      <c r="E689" s="17"/>
      <c r="F689" s="17" t="str">
        <f>IF(AE689&lt;&gt;"",Bestelformulier!$F$44,"")</f>
        <v/>
      </c>
      <c r="G689" s="104"/>
      <c r="H689" s="100" t="str">
        <f>IF($AE689&lt;&gt;"",VLOOKUP($AE689,Afleveradressen!$A$8:$P$57,4,FALSE),"")</f>
        <v/>
      </c>
      <c r="I689" s="101" t="str">
        <f>IF($AE689&lt;&gt;"",VLOOKUP($AE689,Afleveradressen!$A$8:$P$57,5,FALSE),"")</f>
        <v/>
      </c>
      <c r="J689" s="101" t="str">
        <f>IF($AE689&lt;&gt;"",VLOOKUP($AE689,Afleveradressen!$A$8:$P$57,6,FALSE),"")</f>
        <v/>
      </c>
      <c r="K689" s="102" t="str">
        <f>IF($AE689&lt;&gt;"",VLOOKUP($AE689,Afleveradressen!$A$8:$P$57,7,FALSE),"")</f>
        <v/>
      </c>
      <c r="L689" s="72" t="str">
        <f>IF(AND('Taarten koppelen'!E46&lt;&gt;"",$Y689&lt;&gt;""),'Taarten koppelen'!E46,"")</f>
        <v/>
      </c>
      <c r="M689" s="72" t="str">
        <f>IF(AND('Taarten koppelen'!F46&lt;&gt;"",$Y689&lt;&gt;""),'Taarten koppelen'!F46,"")</f>
        <v/>
      </c>
      <c r="N689" s="72" t="str">
        <f>IF($AE689&lt;&gt;"",VLOOKUP($AE689,Afleveradressen!$A$8:$P$57,11,FALSE),"")</f>
        <v/>
      </c>
      <c r="O689" s="101" t="str">
        <f>IF($AE689&lt;&gt;"",VLOOKUP($AE689,Afleveradressen!$A$8:$P$57,12,FALSE),"")</f>
        <v/>
      </c>
      <c r="P689" s="72" t="str">
        <f>IF(AND('Taarten koppelen'!G46&lt;&gt;"",$Y689&lt;&gt;""),'Taarten koppelen'!G46,"")</f>
        <v/>
      </c>
      <c r="Q689" s="17" t="str">
        <f t="shared" si="20"/>
        <v/>
      </c>
      <c r="R689" s="102" t="str">
        <f>IF($AE689&lt;&gt;"",VLOOKUP($AE689,Afleveradressen!$A$8:$P$57,8,FALSE),"")</f>
        <v/>
      </c>
      <c r="S689" s="105" t="str">
        <f>IF($AE689&lt;&gt;"",VLOOKUP($AE689,Afleveradressen!$A$8:$P$57,14,FALSE),"")</f>
        <v/>
      </c>
      <c r="T689" s="103" t="str">
        <f>IF(S689&lt;&gt;"",VLOOKUP($S689,stamgegevens!$B$5:$E$15,3,FALSE),"")</f>
        <v/>
      </c>
      <c r="U689" s="103" t="str">
        <f>IF(T689&lt;&gt;"",VLOOKUP($S689,stamgegevens!$B$5:$E$15,4,FALSE),"")</f>
        <v/>
      </c>
      <c r="V689" s="17"/>
      <c r="W689" s="17"/>
      <c r="X689" s="17" t="str">
        <f>IF(Y689="","",VLOOKUP(Y689,stamgegevens!$C$23:$H$52,6,FALSE))</f>
        <v/>
      </c>
      <c r="Y689" s="104" t="str">
        <f>IF('Taarten koppelen'!$W46&lt;&gt;"",'Taarten koppelen'!$W$4,"")</f>
        <v/>
      </c>
      <c r="Z689" s="17" t="str">
        <f>IF('Taarten koppelen'!W46&lt;&gt;"",'Taarten koppelen'!W46,"")</f>
        <v/>
      </c>
      <c r="AE689" s="1" t="str">
        <f t="shared" si="21"/>
        <v/>
      </c>
    </row>
    <row r="690" spans="4:31" x14ac:dyDescent="0.2">
      <c r="D690" s="100" t="str">
        <f>IF($AE690&lt;&gt;"",VLOOKUP($AE690,Afleveradressen!$A$8:$P$57,15,FALSE),"")</f>
        <v/>
      </c>
      <c r="E690" s="17"/>
      <c r="F690" s="17" t="str">
        <f>IF(AE690&lt;&gt;"",Bestelformulier!$F$44,"")</f>
        <v/>
      </c>
      <c r="G690" s="104"/>
      <c r="H690" s="100" t="str">
        <f>IF($AE690&lt;&gt;"",VLOOKUP($AE690,Afleveradressen!$A$8:$P$57,4,FALSE),"")</f>
        <v/>
      </c>
      <c r="I690" s="101" t="str">
        <f>IF($AE690&lt;&gt;"",VLOOKUP($AE690,Afleveradressen!$A$8:$P$57,5,FALSE),"")</f>
        <v/>
      </c>
      <c r="J690" s="101" t="str">
        <f>IF($AE690&lt;&gt;"",VLOOKUP($AE690,Afleveradressen!$A$8:$P$57,6,FALSE),"")</f>
        <v/>
      </c>
      <c r="K690" s="102" t="str">
        <f>IF($AE690&lt;&gt;"",VLOOKUP($AE690,Afleveradressen!$A$8:$P$57,7,FALSE),"")</f>
        <v/>
      </c>
      <c r="L690" s="72" t="str">
        <f>IF(AND('Taarten koppelen'!E47&lt;&gt;"",$Y690&lt;&gt;""),'Taarten koppelen'!E47,"")</f>
        <v/>
      </c>
      <c r="M690" s="72" t="str">
        <f>IF(AND('Taarten koppelen'!F47&lt;&gt;"",$Y690&lt;&gt;""),'Taarten koppelen'!F47,"")</f>
        <v/>
      </c>
      <c r="N690" s="72" t="str">
        <f>IF($AE690&lt;&gt;"",VLOOKUP($AE690,Afleveradressen!$A$8:$P$57,11,FALSE),"")</f>
        <v/>
      </c>
      <c r="O690" s="101" t="str">
        <f>IF($AE690&lt;&gt;"",VLOOKUP($AE690,Afleveradressen!$A$8:$P$57,12,FALSE),"")</f>
        <v/>
      </c>
      <c r="P690" s="72" t="str">
        <f>IF(AND('Taarten koppelen'!G47&lt;&gt;"",$Y690&lt;&gt;""),'Taarten koppelen'!G47,"")</f>
        <v/>
      </c>
      <c r="Q690" s="17" t="str">
        <f t="shared" si="20"/>
        <v/>
      </c>
      <c r="R690" s="102" t="str">
        <f>IF($AE690&lt;&gt;"",VLOOKUP($AE690,Afleveradressen!$A$8:$P$57,8,FALSE),"")</f>
        <v/>
      </c>
      <c r="S690" s="105" t="str">
        <f>IF($AE690&lt;&gt;"",VLOOKUP($AE690,Afleveradressen!$A$8:$P$57,14,FALSE),"")</f>
        <v/>
      </c>
      <c r="T690" s="103" t="str">
        <f>IF(S690&lt;&gt;"",VLOOKUP($S690,stamgegevens!$B$5:$E$15,3,FALSE),"")</f>
        <v/>
      </c>
      <c r="U690" s="103" t="str">
        <f>IF(T690&lt;&gt;"",VLOOKUP($S690,stamgegevens!$B$5:$E$15,4,FALSE),"")</f>
        <v/>
      </c>
      <c r="V690" s="17"/>
      <c r="W690" s="17"/>
      <c r="X690" s="17" t="str">
        <f>IF(Y690="","",VLOOKUP(Y690,stamgegevens!$C$23:$H$52,6,FALSE))</f>
        <v/>
      </c>
      <c r="Y690" s="104" t="str">
        <f>IF('Taarten koppelen'!$W47&lt;&gt;"",'Taarten koppelen'!$W$4,"")</f>
        <v/>
      </c>
      <c r="Z690" s="17" t="str">
        <f>IF('Taarten koppelen'!W47&lt;&gt;"",'Taarten koppelen'!W47,"")</f>
        <v/>
      </c>
      <c r="AE690" s="1" t="str">
        <f t="shared" si="21"/>
        <v/>
      </c>
    </row>
    <row r="691" spans="4:31" x14ac:dyDescent="0.2">
      <c r="D691" s="100" t="str">
        <f>IF($AE691&lt;&gt;"",VLOOKUP($AE691,Afleveradressen!$A$8:$P$57,15,FALSE),"")</f>
        <v/>
      </c>
      <c r="E691" s="17"/>
      <c r="F691" s="17" t="str">
        <f>IF(AE691&lt;&gt;"",Bestelformulier!$F$44,"")</f>
        <v/>
      </c>
      <c r="G691" s="104"/>
      <c r="H691" s="100" t="str">
        <f>IF($AE691&lt;&gt;"",VLOOKUP($AE691,Afleveradressen!$A$8:$P$57,4,FALSE),"")</f>
        <v/>
      </c>
      <c r="I691" s="101" t="str">
        <f>IF($AE691&lt;&gt;"",VLOOKUP($AE691,Afleveradressen!$A$8:$P$57,5,FALSE),"")</f>
        <v/>
      </c>
      <c r="J691" s="101" t="str">
        <f>IF($AE691&lt;&gt;"",VLOOKUP($AE691,Afleveradressen!$A$8:$P$57,6,FALSE),"")</f>
        <v/>
      </c>
      <c r="K691" s="102" t="str">
        <f>IF($AE691&lt;&gt;"",VLOOKUP($AE691,Afleveradressen!$A$8:$P$57,7,FALSE),"")</f>
        <v/>
      </c>
      <c r="L691" s="72" t="str">
        <f>IF(AND('Taarten koppelen'!E48&lt;&gt;"",$Y691&lt;&gt;""),'Taarten koppelen'!E48,"")</f>
        <v/>
      </c>
      <c r="M691" s="72" t="str">
        <f>IF(AND('Taarten koppelen'!F48&lt;&gt;"",$Y691&lt;&gt;""),'Taarten koppelen'!F48,"")</f>
        <v/>
      </c>
      <c r="N691" s="72" t="str">
        <f>IF($AE691&lt;&gt;"",VLOOKUP($AE691,Afleveradressen!$A$8:$P$57,11,FALSE),"")</f>
        <v/>
      </c>
      <c r="O691" s="101" t="str">
        <f>IF($AE691&lt;&gt;"",VLOOKUP($AE691,Afleveradressen!$A$8:$P$57,12,FALSE),"")</f>
        <v/>
      </c>
      <c r="P691" s="72" t="str">
        <f>IF(AND('Taarten koppelen'!G48&lt;&gt;"",$Y691&lt;&gt;""),'Taarten koppelen'!G48,"")</f>
        <v/>
      </c>
      <c r="Q691" s="17" t="str">
        <f t="shared" si="20"/>
        <v/>
      </c>
      <c r="R691" s="102" t="str">
        <f>IF($AE691&lt;&gt;"",VLOOKUP($AE691,Afleveradressen!$A$8:$P$57,8,FALSE),"")</f>
        <v/>
      </c>
      <c r="S691" s="105" t="str">
        <f>IF($AE691&lt;&gt;"",VLOOKUP($AE691,Afleveradressen!$A$8:$P$57,14,FALSE),"")</f>
        <v/>
      </c>
      <c r="T691" s="103" t="str">
        <f>IF(S691&lt;&gt;"",VLOOKUP($S691,stamgegevens!$B$5:$E$15,3,FALSE),"")</f>
        <v/>
      </c>
      <c r="U691" s="103" t="str">
        <f>IF(T691&lt;&gt;"",VLOOKUP($S691,stamgegevens!$B$5:$E$15,4,FALSE),"")</f>
        <v/>
      </c>
      <c r="V691" s="17"/>
      <c r="W691" s="17"/>
      <c r="X691" s="17" t="str">
        <f>IF(Y691="","",VLOOKUP(Y691,stamgegevens!$C$23:$H$52,6,FALSE))</f>
        <v/>
      </c>
      <c r="Y691" s="104" t="str">
        <f>IF('Taarten koppelen'!$W48&lt;&gt;"",'Taarten koppelen'!$W$4,"")</f>
        <v/>
      </c>
      <c r="Z691" s="17" t="str">
        <f>IF('Taarten koppelen'!W48&lt;&gt;"",'Taarten koppelen'!W48,"")</f>
        <v/>
      </c>
      <c r="AE691" s="1" t="str">
        <f t="shared" si="21"/>
        <v/>
      </c>
    </row>
    <row r="692" spans="4:31" x14ac:dyDescent="0.2">
      <c r="D692" s="100" t="str">
        <f>IF($AE692&lt;&gt;"",VLOOKUP($AE692,Afleveradressen!$A$8:$P$57,15,FALSE),"")</f>
        <v/>
      </c>
      <c r="E692" s="17"/>
      <c r="F692" s="17" t="str">
        <f>IF(AE692&lt;&gt;"",Bestelformulier!$F$44,"")</f>
        <v/>
      </c>
      <c r="G692" s="104"/>
      <c r="H692" s="100" t="str">
        <f>IF($AE692&lt;&gt;"",VLOOKUP($AE692,Afleveradressen!$A$8:$P$57,4,FALSE),"")</f>
        <v/>
      </c>
      <c r="I692" s="101" t="str">
        <f>IF($AE692&lt;&gt;"",VLOOKUP($AE692,Afleveradressen!$A$8:$P$57,5,FALSE),"")</f>
        <v/>
      </c>
      <c r="J692" s="101" t="str">
        <f>IF($AE692&lt;&gt;"",VLOOKUP($AE692,Afleveradressen!$A$8:$P$57,6,FALSE),"")</f>
        <v/>
      </c>
      <c r="K692" s="102" t="str">
        <f>IF($AE692&lt;&gt;"",VLOOKUP($AE692,Afleveradressen!$A$8:$P$57,7,FALSE),"")</f>
        <v/>
      </c>
      <c r="L692" s="72" t="str">
        <f>IF(AND('Taarten koppelen'!E49&lt;&gt;"",$Y692&lt;&gt;""),'Taarten koppelen'!E49,"")</f>
        <v/>
      </c>
      <c r="M692" s="72" t="str">
        <f>IF(AND('Taarten koppelen'!F49&lt;&gt;"",$Y692&lt;&gt;""),'Taarten koppelen'!F49,"")</f>
        <v/>
      </c>
      <c r="N692" s="72" t="str">
        <f>IF($AE692&lt;&gt;"",VLOOKUP($AE692,Afleveradressen!$A$8:$P$57,11,FALSE),"")</f>
        <v/>
      </c>
      <c r="O692" s="101" t="str">
        <f>IF($AE692&lt;&gt;"",VLOOKUP($AE692,Afleveradressen!$A$8:$P$57,12,FALSE),"")</f>
        <v/>
      </c>
      <c r="P692" s="72" t="str">
        <f>IF(AND('Taarten koppelen'!G49&lt;&gt;"",$Y692&lt;&gt;""),'Taarten koppelen'!G49,"")</f>
        <v/>
      </c>
      <c r="Q692" s="17" t="str">
        <f t="shared" si="20"/>
        <v/>
      </c>
      <c r="R692" s="102" t="str">
        <f>IF($AE692&lt;&gt;"",VLOOKUP($AE692,Afleveradressen!$A$8:$P$57,8,FALSE),"")</f>
        <v/>
      </c>
      <c r="S692" s="105" t="str">
        <f>IF($AE692&lt;&gt;"",VLOOKUP($AE692,Afleveradressen!$A$8:$P$57,14,FALSE),"")</f>
        <v/>
      </c>
      <c r="T692" s="103" t="str">
        <f>IF(S692&lt;&gt;"",VLOOKUP($S692,stamgegevens!$B$5:$E$15,3,FALSE),"")</f>
        <v/>
      </c>
      <c r="U692" s="103" t="str">
        <f>IF(T692&lt;&gt;"",VLOOKUP($S692,stamgegevens!$B$5:$E$15,4,FALSE),"")</f>
        <v/>
      </c>
      <c r="V692" s="17"/>
      <c r="W692" s="17"/>
      <c r="X692" s="17" t="str">
        <f>IF(Y692="","",VLOOKUP(Y692,stamgegevens!$C$23:$H$52,6,FALSE))</f>
        <v/>
      </c>
      <c r="Y692" s="104" t="str">
        <f>IF('Taarten koppelen'!$W49&lt;&gt;"",'Taarten koppelen'!$W$4,"")</f>
        <v/>
      </c>
      <c r="Z692" s="17" t="str">
        <f>IF('Taarten koppelen'!W49&lt;&gt;"",'Taarten koppelen'!W49,"")</f>
        <v/>
      </c>
      <c r="AE692" s="1" t="str">
        <f t="shared" si="21"/>
        <v/>
      </c>
    </row>
    <row r="693" spans="4:31" x14ac:dyDescent="0.2">
      <c r="D693" s="100" t="str">
        <f>IF($AE693&lt;&gt;"",VLOOKUP($AE693,Afleveradressen!$A$8:$P$57,15,FALSE),"")</f>
        <v/>
      </c>
      <c r="E693" s="17"/>
      <c r="F693" s="17" t="str">
        <f>IF(AE693&lt;&gt;"",Bestelformulier!$F$44,"")</f>
        <v/>
      </c>
      <c r="G693" s="104"/>
      <c r="H693" s="100" t="str">
        <f>IF($AE693&lt;&gt;"",VLOOKUP($AE693,Afleveradressen!$A$8:$P$57,4,FALSE),"")</f>
        <v/>
      </c>
      <c r="I693" s="101" t="str">
        <f>IF($AE693&lt;&gt;"",VLOOKUP($AE693,Afleveradressen!$A$8:$P$57,5,FALSE),"")</f>
        <v/>
      </c>
      <c r="J693" s="101" t="str">
        <f>IF($AE693&lt;&gt;"",VLOOKUP($AE693,Afleveradressen!$A$8:$P$57,6,FALSE),"")</f>
        <v/>
      </c>
      <c r="K693" s="102" t="str">
        <f>IF($AE693&lt;&gt;"",VLOOKUP($AE693,Afleveradressen!$A$8:$P$57,7,FALSE),"")</f>
        <v/>
      </c>
      <c r="L693" s="72" t="str">
        <f>IF(AND('Taarten koppelen'!E50&lt;&gt;"",$Y693&lt;&gt;""),'Taarten koppelen'!E50,"")</f>
        <v/>
      </c>
      <c r="M693" s="72" t="str">
        <f>IF(AND('Taarten koppelen'!F50&lt;&gt;"",$Y693&lt;&gt;""),'Taarten koppelen'!F50,"")</f>
        <v/>
      </c>
      <c r="N693" s="72" t="str">
        <f>IF($AE693&lt;&gt;"",VLOOKUP($AE693,Afleveradressen!$A$8:$P$57,11,FALSE),"")</f>
        <v/>
      </c>
      <c r="O693" s="101" t="str">
        <f>IF($AE693&lt;&gt;"",VLOOKUP($AE693,Afleveradressen!$A$8:$P$57,12,FALSE),"")</f>
        <v/>
      </c>
      <c r="P693" s="72" t="str">
        <f>IF(AND('Taarten koppelen'!G50&lt;&gt;"",$Y693&lt;&gt;""),'Taarten koppelen'!G50,"")</f>
        <v/>
      </c>
      <c r="Q693" s="17" t="str">
        <f t="shared" si="20"/>
        <v/>
      </c>
      <c r="R693" s="102" t="str">
        <f>IF($AE693&lt;&gt;"",VLOOKUP($AE693,Afleveradressen!$A$8:$P$57,8,FALSE),"")</f>
        <v/>
      </c>
      <c r="S693" s="105" t="str">
        <f>IF($AE693&lt;&gt;"",VLOOKUP($AE693,Afleveradressen!$A$8:$P$57,14,FALSE),"")</f>
        <v/>
      </c>
      <c r="T693" s="103" t="str">
        <f>IF(S693&lt;&gt;"",VLOOKUP($S693,stamgegevens!$B$5:$E$15,3,FALSE),"")</f>
        <v/>
      </c>
      <c r="U693" s="103" t="str">
        <f>IF(T693&lt;&gt;"",VLOOKUP($S693,stamgegevens!$B$5:$E$15,4,FALSE),"")</f>
        <v/>
      </c>
      <c r="V693" s="17"/>
      <c r="W693" s="17"/>
      <c r="X693" s="17" t="str">
        <f>IF(Y693="","",VLOOKUP(Y693,stamgegevens!$C$23:$H$52,6,FALSE))</f>
        <v/>
      </c>
      <c r="Y693" s="104" t="str">
        <f>IF('Taarten koppelen'!$W50&lt;&gt;"",'Taarten koppelen'!$W$4,"")</f>
        <v/>
      </c>
      <c r="Z693" s="17" t="str">
        <f>IF('Taarten koppelen'!W50&lt;&gt;"",'Taarten koppelen'!W50,"")</f>
        <v/>
      </c>
      <c r="AE693" s="1" t="str">
        <f t="shared" si="21"/>
        <v/>
      </c>
    </row>
    <row r="694" spans="4:31" x14ac:dyDescent="0.2">
      <c r="D694" s="100" t="str">
        <f>IF($AE694&lt;&gt;"",VLOOKUP($AE694,Afleveradressen!$A$8:$P$57,15,FALSE),"")</f>
        <v/>
      </c>
      <c r="E694" s="17"/>
      <c r="F694" s="17" t="str">
        <f>IF(AE694&lt;&gt;"",Bestelformulier!$F$44,"")</f>
        <v/>
      </c>
      <c r="G694" s="104"/>
      <c r="H694" s="100" t="str">
        <f>IF($AE694&lt;&gt;"",VLOOKUP($AE694,Afleveradressen!$A$8:$P$57,4,FALSE),"")</f>
        <v/>
      </c>
      <c r="I694" s="101" t="str">
        <f>IF($AE694&lt;&gt;"",VLOOKUP($AE694,Afleveradressen!$A$8:$P$57,5,FALSE),"")</f>
        <v/>
      </c>
      <c r="J694" s="101" t="str">
        <f>IF($AE694&lt;&gt;"",VLOOKUP($AE694,Afleveradressen!$A$8:$P$57,6,FALSE),"")</f>
        <v/>
      </c>
      <c r="K694" s="102" t="str">
        <f>IF($AE694&lt;&gt;"",VLOOKUP($AE694,Afleveradressen!$A$8:$P$57,7,FALSE),"")</f>
        <v/>
      </c>
      <c r="L694" s="72" t="str">
        <f>IF(AND('Taarten koppelen'!E51&lt;&gt;"",$Y694&lt;&gt;""),'Taarten koppelen'!E51,"")</f>
        <v/>
      </c>
      <c r="M694" s="72" t="str">
        <f>IF(AND('Taarten koppelen'!F51&lt;&gt;"",$Y694&lt;&gt;""),'Taarten koppelen'!F51,"")</f>
        <v/>
      </c>
      <c r="N694" s="72" t="str">
        <f>IF($AE694&lt;&gt;"",VLOOKUP($AE694,Afleveradressen!$A$8:$P$57,11,FALSE),"")</f>
        <v/>
      </c>
      <c r="O694" s="101" t="str">
        <f>IF($AE694&lt;&gt;"",VLOOKUP($AE694,Afleveradressen!$A$8:$P$57,12,FALSE),"")</f>
        <v/>
      </c>
      <c r="P694" s="72" t="str">
        <f>IF(AND('Taarten koppelen'!G51&lt;&gt;"",$Y694&lt;&gt;""),'Taarten koppelen'!G51,"")</f>
        <v/>
      </c>
      <c r="Q694" s="17" t="str">
        <f t="shared" si="20"/>
        <v/>
      </c>
      <c r="R694" s="102" t="str">
        <f>IF($AE694&lt;&gt;"",VLOOKUP($AE694,Afleveradressen!$A$8:$P$57,8,FALSE),"")</f>
        <v/>
      </c>
      <c r="S694" s="105" t="str">
        <f>IF($AE694&lt;&gt;"",VLOOKUP($AE694,Afleveradressen!$A$8:$P$57,14,FALSE),"")</f>
        <v/>
      </c>
      <c r="T694" s="103" t="str">
        <f>IF(S694&lt;&gt;"",VLOOKUP($S694,stamgegevens!$B$5:$E$15,3,FALSE),"")</f>
        <v/>
      </c>
      <c r="U694" s="103" t="str">
        <f>IF(T694&lt;&gt;"",VLOOKUP($S694,stamgegevens!$B$5:$E$15,4,FALSE),"")</f>
        <v/>
      </c>
      <c r="V694" s="17"/>
      <c r="W694" s="17"/>
      <c r="X694" s="17" t="str">
        <f>IF(Y694="","",VLOOKUP(Y694,stamgegevens!$C$23:$H$52,6,FALSE))</f>
        <v/>
      </c>
      <c r="Y694" s="104" t="str">
        <f>IF('Taarten koppelen'!$W51&lt;&gt;"",'Taarten koppelen'!$W$4,"")</f>
        <v/>
      </c>
      <c r="Z694" s="17" t="str">
        <f>IF('Taarten koppelen'!W51&lt;&gt;"",'Taarten koppelen'!W51,"")</f>
        <v/>
      </c>
      <c r="AE694" s="1" t="str">
        <f t="shared" si="21"/>
        <v/>
      </c>
    </row>
    <row r="695" spans="4:31" x14ac:dyDescent="0.2">
      <c r="D695" s="100" t="str">
        <f>IF($AE695&lt;&gt;"",VLOOKUP($AE695,Afleveradressen!$A$8:$P$57,15,FALSE),"")</f>
        <v/>
      </c>
      <c r="E695" s="17"/>
      <c r="F695" s="17" t="str">
        <f>IF(AE695&lt;&gt;"",Bestelformulier!$F$44,"")</f>
        <v/>
      </c>
      <c r="G695" s="104"/>
      <c r="H695" s="100" t="str">
        <f>IF($AE695&lt;&gt;"",VLOOKUP($AE695,Afleveradressen!$A$8:$P$57,4,FALSE),"")</f>
        <v/>
      </c>
      <c r="I695" s="101" t="str">
        <f>IF($AE695&lt;&gt;"",VLOOKUP($AE695,Afleveradressen!$A$8:$P$57,5,FALSE),"")</f>
        <v/>
      </c>
      <c r="J695" s="101" t="str">
        <f>IF($AE695&lt;&gt;"",VLOOKUP($AE695,Afleveradressen!$A$8:$P$57,6,FALSE),"")</f>
        <v/>
      </c>
      <c r="K695" s="102" t="str">
        <f>IF($AE695&lt;&gt;"",VLOOKUP($AE695,Afleveradressen!$A$8:$P$57,7,FALSE),"")</f>
        <v/>
      </c>
      <c r="L695" s="72" t="str">
        <f>IF(AND('Taarten koppelen'!E52&lt;&gt;"",$Y695&lt;&gt;""),'Taarten koppelen'!E52,"")</f>
        <v/>
      </c>
      <c r="M695" s="72" t="str">
        <f>IF(AND('Taarten koppelen'!F52&lt;&gt;"",$Y695&lt;&gt;""),'Taarten koppelen'!F52,"")</f>
        <v/>
      </c>
      <c r="N695" s="72" t="str">
        <f>IF($AE695&lt;&gt;"",VLOOKUP($AE695,Afleveradressen!$A$8:$P$57,11,FALSE),"")</f>
        <v/>
      </c>
      <c r="O695" s="101" t="str">
        <f>IF($AE695&lt;&gt;"",VLOOKUP($AE695,Afleveradressen!$A$8:$P$57,12,FALSE),"")</f>
        <v/>
      </c>
      <c r="P695" s="72" t="str">
        <f>IF(AND('Taarten koppelen'!G52&lt;&gt;"",$Y695&lt;&gt;""),'Taarten koppelen'!G52,"")</f>
        <v/>
      </c>
      <c r="Q695" s="17" t="str">
        <f t="shared" si="20"/>
        <v/>
      </c>
      <c r="R695" s="102" t="str">
        <f>IF($AE695&lt;&gt;"",VLOOKUP($AE695,Afleveradressen!$A$8:$P$57,8,FALSE),"")</f>
        <v/>
      </c>
      <c r="S695" s="105" t="str">
        <f>IF($AE695&lt;&gt;"",VLOOKUP($AE695,Afleveradressen!$A$8:$P$57,14,FALSE),"")</f>
        <v/>
      </c>
      <c r="T695" s="103" t="str">
        <f>IF(S695&lt;&gt;"",VLOOKUP($S695,stamgegevens!$B$5:$E$15,3,FALSE),"")</f>
        <v/>
      </c>
      <c r="U695" s="103" t="str">
        <f>IF(T695&lt;&gt;"",VLOOKUP($S695,stamgegevens!$B$5:$E$15,4,FALSE),"")</f>
        <v/>
      </c>
      <c r="V695" s="17"/>
      <c r="W695" s="17"/>
      <c r="X695" s="17" t="str">
        <f>IF(Y695="","",VLOOKUP(Y695,stamgegevens!$C$23:$H$52,6,FALSE))</f>
        <v/>
      </c>
      <c r="Y695" s="104" t="str">
        <f>IF('Taarten koppelen'!$W52&lt;&gt;"",'Taarten koppelen'!$W$4,"")</f>
        <v/>
      </c>
      <c r="Z695" s="17" t="str">
        <f>IF('Taarten koppelen'!W52&lt;&gt;"",'Taarten koppelen'!W52,"")</f>
        <v/>
      </c>
      <c r="AE695" s="1" t="str">
        <f t="shared" si="21"/>
        <v/>
      </c>
    </row>
    <row r="696" spans="4:31" x14ac:dyDescent="0.2">
      <c r="D696" s="100" t="str">
        <f>IF($AE696&lt;&gt;"",VLOOKUP($AE696,Afleveradressen!$A$8:$P$57,15,FALSE),"")</f>
        <v/>
      </c>
      <c r="E696" s="17"/>
      <c r="F696" s="17" t="str">
        <f>IF(AE696&lt;&gt;"",Bestelformulier!$F$44,"")</f>
        <v/>
      </c>
      <c r="G696" s="104"/>
      <c r="H696" s="100" t="str">
        <f>IF($AE696&lt;&gt;"",VLOOKUP($AE696,Afleveradressen!$A$8:$P$57,4,FALSE),"")</f>
        <v/>
      </c>
      <c r="I696" s="101" t="str">
        <f>IF($AE696&lt;&gt;"",VLOOKUP($AE696,Afleveradressen!$A$8:$P$57,5,FALSE),"")</f>
        <v/>
      </c>
      <c r="J696" s="101" t="str">
        <f>IF($AE696&lt;&gt;"",VLOOKUP($AE696,Afleveradressen!$A$8:$P$57,6,FALSE),"")</f>
        <v/>
      </c>
      <c r="K696" s="102" t="str">
        <f>IF($AE696&lt;&gt;"",VLOOKUP($AE696,Afleveradressen!$A$8:$P$57,7,FALSE),"")</f>
        <v/>
      </c>
      <c r="L696" s="72" t="str">
        <f>IF(AND('Taarten koppelen'!E53&lt;&gt;"",$Y696&lt;&gt;""),'Taarten koppelen'!E53,"")</f>
        <v/>
      </c>
      <c r="M696" s="72" t="str">
        <f>IF(AND('Taarten koppelen'!F53&lt;&gt;"",$Y696&lt;&gt;""),'Taarten koppelen'!F53,"")</f>
        <v/>
      </c>
      <c r="N696" s="72" t="str">
        <f>IF($AE696&lt;&gt;"",VLOOKUP($AE696,Afleveradressen!$A$8:$P$57,11,FALSE),"")</f>
        <v/>
      </c>
      <c r="O696" s="101" t="str">
        <f>IF($AE696&lt;&gt;"",VLOOKUP($AE696,Afleveradressen!$A$8:$P$57,12,FALSE),"")</f>
        <v/>
      </c>
      <c r="P696" s="72" t="str">
        <f>IF(AND('Taarten koppelen'!G53&lt;&gt;"",$Y696&lt;&gt;""),'Taarten koppelen'!G53,"")</f>
        <v/>
      </c>
      <c r="Q696" s="17" t="str">
        <f t="shared" si="20"/>
        <v/>
      </c>
      <c r="R696" s="102" t="str">
        <f>IF($AE696&lt;&gt;"",VLOOKUP($AE696,Afleveradressen!$A$8:$P$57,8,FALSE),"")</f>
        <v/>
      </c>
      <c r="S696" s="105" t="str">
        <f>IF($AE696&lt;&gt;"",VLOOKUP($AE696,Afleveradressen!$A$8:$P$57,14,FALSE),"")</f>
        <v/>
      </c>
      <c r="T696" s="103" t="str">
        <f>IF(S696&lt;&gt;"",VLOOKUP($S696,stamgegevens!$B$5:$E$15,3,FALSE),"")</f>
        <v/>
      </c>
      <c r="U696" s="103" t="str">
        <f>IF(T696&lt;&gt;"",VLOOKUP($S696,stamgegevens!$B$5:$E$15,4,FALSE),"")</f>
        <v/>
      </c>
      <c r="V696" s="17"/>
      <c r="W696" s="17"/>
      <c r="X696" s="17" t="str">
        <f>IF(Y696="","",VLOOKUP(Y696,stamgegevens!$C$23:$H$52,6,FALSE))</f>
        <v/>
      </c>
      <c r="Y696" s="104" t="str">
        <f>IF('Taarten koppelen'!$W53&lt;&gt;"",'Taarten koppelen'!$W$4,"")</f>
        <v/>
      </c>
      <c r="Z696" s="17" t="str">
        <f>IF('Taarten koppelen'!W53&lt;&gt;"",'Taarten koppelen'!W53,"")</f>
        <v/>
      </c>
      <c r="AE696" s="1" t="str">
        <f t="shared" si="21"/>
        <v/>
      </c>
    </row>
    <row r="697" spans="4:31" x14ac:dyDescent="0.2">
      <c r="D697" s="100" t="str">
        <f>IF($AE697&lt;&gt;"",VLOOKUP($AE697,Afleveradressen!$A$8:$P$57,15,FALSE),"")</f>
        <v/>
      </c>
      <c r="E697" s="17"/>
      <c r="F697" s="17" t="str">
        <f>IF(AE697&lt;&gt;"",Bestelformulier!$F$44,"")</f>
        <v/>
      </c>
      <c r="G697" s="104"/>
      <c r="H697" s="100" t="str">
        <f>IF($AE697&lt;&gt;"",VLOOKUP($AE697,Afleveradressen!$A$8:$P$57,4,FALSE),"")</f>
        <v/>
      </c>
      <c r="I697" s="101" t="str">
        <f>IF($AE697&lt;&gt;"",VLOOKUP($AE697,Afleveradressen!$A$8:$P$57,5,FALSE),"")</f>
        <v/>
      </c>
      <c r="J697" s="101" t="str">
        <f>IF($AE697&lt;&gt;"",VLOOKUP($AE697,Afleveradressen!$A$8:$P$57,6,FALSE),"")</f>
        <v/>
      </c>
      <c r="K697" s="102" t="str">
        <f>IF($AE697&lt;&gt;"",VLOOKUP($AE697,Afleveradressen!$A$8:$P$57,7,FALSE),"")</f>
        <v/>
      </c>
      <c r="L697" s="72" t="str">
        <f>IF(AND('Taarten koppelen'!E54&lt;&gt;"",$Y697&lt;&gt;""),'Taarten koppelen'!E54,"")</f>
        <v/>
      </c>
      <c r="M697" s="72" t="str">
        <f>IF(AND('Taarten koppelen'!F54&lt;&gt;"",$Y697&lt;&gt;""),'Taarten koppelen'!F54,"")</f>
        <v/>
      </c>
      <c r="N697" s="72" t="str">
        <f>IF($AE697&lt;&gt;"",VLOOKUP($AE697,Afleveradressen!$A$8:$P$57,11,FALSE),"")</f>
        <v/>
      </c>
      <c r="O697" s="101" t="str">
        <f>IF($AE697&lt;&gt;"",VLOOKUP($AE697,Afleveradressen!$A$8:$P$57,12,FALSE),"")</f>
        <v/>
      </c>
      <c r="P697" s="72" t="str">
        <f>IF(AND('Taarten koppelen'!G54&lt;&gt;"",$Y697&lt;&gt;""),'Taarten koppelen'!G54,"")</f>
        <v/>
      </c>
      <c r="Q697" s="17" t="str">
        <f t="shared" si="20"/>
        <v/>
      </c>
      <c r="R697" s="102" t="str">
        <f>IF($AE697&lt;&gt;"",VLOOKUP($AE697,Afleveradressen!$A$8:$P$57,8,FALSE),"")</f>
        <v/>
      </c>
      <c r="S697" s="105" t="str">
        <f>IF($AE697&lt;&gt;"",VLOOKUP($AE697,Afleveradressen!$A$8:$P$57,14,FALSE),"")</f>
        <v/>
      </c>
      <c r="T697" s="103" t="str">
        <f>IF(S697&lt;&gt;"",VLOOKUP($S697,stamgegevens!$B$5:$E$15,3,FALSE),"")</f>
        <v/>
      </c>
      <c r="U697" s="103" t="str">
        <f>IF(T697&lt;&gt;"",VLOOKUP($S697,stamgegevens!$B$5:$E$15,4,FALSE),"")</f>
        <v/>
      </c>
      <c r="V697" s="17"/>
      <c r="W697" s="17"/>
      <c r="X697" s="17" t="str">
        <f>IF(Y697="","",VLOOKUP(Y697,stamgegevens!$C$23:$H$52,6,FALSE))</f>
        <v/>
      </c>
      <c r="Y697" s="104" t="str">
        <f>IF('Taarten koppelen'!$W54&lt;&gt;"",'Taarten koppelen'!$W$4,"")</f>
        <v/>
      </c>
      <c r="Z697" s="17" t="str">
        <f>IF('Taarten koppelen'!W54&lt;&gt;"",'Taarten koppelen'!W54,"")</f>
        <v/>
      </c>
      <c r="AE697" s="1" t="str">
        <f t="shared" si="21"/>
        <v/>
      </c>
    </row>
    <row r="698" spans="4:31" x14ac:dyDescent="0.2">
      <c r="D698" s="100" t="str">
        <f>IF($AE698&lt;&gt;"",VLOOKUP($AE698,Afleveradressen!$A$8:$P$57,15,FALSE),"")</f>
        <v/>
      </c>
      <c r="E698" s="17"/>
      <c r="F698" s="17" t="str">
        <f>IF(AE698&lt;&gt;"",Bestelformulier!$F$44,"")</f>
        <v/>
      </c>
      <c r="G698" s="104"/>
      <c r="H698" s="100" t="str">
        <f>IF($AE698&lt;&gt;"",VLOOKUP($AE698,Afleveradressen!$A$8:$P$57,4,FALSE),"")</f>
        <v/>
      </c>
      <c r="I698" s="101" t="str">
        <f>IF($AE698&lt;&gt;"",VLOOKUP($AE698,Afleveradressen!$A$8:$P$57,5,FALSE),"")</f>
        <v/>
      </c>
      <c r="J698" s="101" t="str">
        <f>IF($AE698&lt;&gt;"",VLOOKUP($AE698,Afleveradressen!$A$8:$P$57,6,FALSE),"")</f>
        <v/>
      </c>
      <c r="K698" s="102" t="str">
        <f>IF($AE698&lt;&gt;"",VLOOKUP($AE698,Afleveradressen!$A$8:$P$57,7,FALSE),"")</f>
        <v/>
      </c>
      <c r="L698" s="72" t="str">
        <f>IF(AND('Taarten koppelen'!E55&lt;&gt;"",$Y698&lt;&gt;""),'Taarten koppelen'!E55,"")</f>
        <v/>
      </c>
      <c r="M698" s="72" t="str">
        <f>IF(AND('Taarten koppelen'!F55&lt;&gt;"",$Y698&lt;&gt;""),'Taarten koppelen'!F55,"")</f>
        <v/>
      </c>
      <c r="N698" s="72" t="str">
        <f>IF($AE698&lt;&gt;"",VLOOKUP($AE698,Afleveradressen!$A$8:$P$57,11,FALSE),"")</f>
        <v/>
      </c>
      <c r="O698" s="101" t="str">
        <f>IF($AE698&lt;&gt;"",VLOOKUP($AE698,Afleveradressen!$A$8:$P$57,12,FALSE),"")</f>
        <v/>
      </c>
      <c r="P698" s="72" t="str">
        <f>IF(AND('Taarten koppelen'!G55&lt;&gt;"",$Y698&lt;&gt;""),'Taarten koppelen'!G55,"")</f>
        <v/>
      </c>
      <c r="Q698" s="17" t="str">
        <f t="shared" si="20"/>
        <v/>
      </c>
      <c r="R698" s="102" t="str">
        <f>IF($AE698&lt;&gt;"",VLOOKUP($AE698,Afleveradressen!$A$8:$P$57,8,FALSE),"")</f>
        <v/>
      </c>
      <c r="S698" s="105" t="str">
        <f>IF($AE698&lt;&gt;"",VLOOKUP($AE698,Afleveradressen!$A$8:$P$57,14,FALSE),"")</f>
        <v/>
      </c>
      <c r="T698" s="103" t="str">
        <f>IF(S698&lt;&gt;"",VLOOKUP($S698,stamgegevens!$B$5:$E$15,3,FALSE),"")</f>
        <v/>
      </c>
      <c r="U698" s="103" t="str">
        <f>IF(T698&lt;&gt;"",VLOOKUP($S698,stamgegevens!$B$5:$E$15,4,FALSE),"")</f>
        <v/>
      </c>
      <c r="V698" s="17"/>
      <c r="W698" s="17"/>
      <c r="X698" s="17" t="str">
        <f>IF(Y698="","",VLOOKUP(Y698,stamgegevens!$C$23:$H$52,6,FALSE))</f>
        <v/>
      </c>
      <c r="Y698" s="104" t="str">
        <f>IF('Taarten koppelen'!$W55&lt;&gt;"",'Taarten koppelen'!$W$4,"")</f>
        <v/>
      </c>
      <c r="Z698" s="17" t="str">
        <f>IF('Taarten koppelen'!W55&lt;&gt;"",'Taarten koppelen'!W55,"")</f>
        <v/>
      </c>
      <c r="AE698" s="1" t="str">
        <f t="shared" si="21"/>
        <v/>
      </c>
    </row>
    <row r="699" spans="4:31" x14ac:dyDescent="0.2">
      <c r="D699" s="100" t="str">
        <f>IF($AE699&lt;&gt;"",VLOOKUP($AE699,Afleveradressen!$A$8:$P$57,15,FALSE),"")</f>
        <v/>
      </c>
      <c r="E699" s="17"/>
      <c r="F699" s="17" t="str">
        <f>IF(AE699&lt;&gt;"",Bestelformulier!$F$44,"")</f>
        <v/>
      </c>
      <c r="G699" s="104"/>
      <c r="H699" s="100" t="str">
        <f>IF($AE699&lt;&gt;"",VLOOKUP($AE699,Afleveradressen!$A$8:$P$57,4,FALSE),"")</f>
        <v/>
      </c>
      <c r="I699" s="101" t="str">
        <f>IF($AE699&lt;&gt;"",VLOOKUP($AE699,Afleveradressen!$A$8:$P$57,5,FALSE),"")</f>
        <v/>
      </c>
      <c r="J699" s="101" t="str">
        <f>IF($AE699&lt;&gt;"",VLOOKUP($AE699,Afleveradressen!$A$8:$P$57,6,FALSE),"")</f>
        <v/>
      </c>
      <c r="K699" s="102" t="str">
        <f>IF($AE699&lt;&gt;"",VLOOKUP($AE699,Afleveradressen!$A$8:$P$57,7,FALSE),"")</f>
        <v/>
      </c>
      <c r="L699" s="72" t="str">
        <f>IF(AND('Taarten koppelen'!E56&lt;&gt;"",$Y699&lt;&gt;""),'Taarten koppelen'!E56,"")</f>
        <v/>
      </c>
      <c r="M699" s="72" t="str">
        <f>IF(AND('Taarten koppelen'!F56&lt;&gt;"",$Y699&lt;&gt;""),'Taarten koppelen'!F56,"")</f>
        <v/>
      </c>
      <c r="N699" s="72" t="str">
        <f>IF($AE699&lt;&gt;"",VLOOKUP($AE699,Afleveradressen!$A$8:$P$57,11,FALSE),"")</f>
        <v/>
      </c>
      <c r="O699" s="101" t="str">
        <f>IF($AE699&lt;&gt;"",VLOOKUP($AE699,Afleveradressen!$A$8:$P$57,12,FALSE),"")</f>
        <v/>
      </c>
      <c r="P699" s="72" t="str">
        <f>IF(AND('Taarten koppelen'!G56&lt;&gt;"",$Y699&lt;&gt;""),'Taarten koppelen'!G56,"")</f>
        <v/>
      </c>
      <c r="Q699" s="17" t="str">
        <f t="shared" si="20"/>
        <v/>
      </c>
      <c r="R699" s="102" t="str">
        <f>IF($AE699&lt;&gt;"",VLOOKUP($AE699,Afleveradressen!$A$8:$P$57,8,FALSE),"")</f>
        <v/>
      </c>
      <c r="S699" s="105" t="str">
        <f>IF($AE699&lt;&gt;"",VLOOKUP($AE699,Afleveradressen!$A$8:$P$57,14,FALSE),"")</f>
        <v/>
      </c>
      <c r="T699" s="103" t="str">
        <f>IF(S699&lt;&gt;"",VLOOKUP($S699,stamgegevens!$B$5:$E$15,3,FALSE),"")</f>
        <v/>
      </c>
      <c r="U699" s="103" t="str">
        <f>IF(T699&lt;&gt;"",VLOOKUP($S699,stamgegevens!$B$5:$E$15,4,FALSE),"")</f>
        <v/>
      </c>
      <c r="V699" s="17"/>
      <c r="W699" s="17"/>
      <c r="X699" s="17" t="str">
        <f>IF(Y699="","",VLOOKUP(Y699,stamgegevens!$C$23:$H$52,6,FALSE))</f>
        <v/>
      </c>
      <c r="Y699" s="104" t="str">
        <f>IF('Taarten koppelen'!$W56&lt;&gt;"",'Taarten koppelen'!$W$4,"")</f>
        <v/>
      </c>
      <c r="Z699" s="17" t="str">
        <f>IF('Taarten koppelen'!W56&lt;&gt;"",'Taarten koppelen'!W56,"")</f>
        <v/>
      </c>
      <c r="AE699" s="1" t="str">
        <f t="shared" si="21"/>
        <v/>
      </c>
    </row>
    <row r="700" spans="4:31" x14ac:dyDescent="0.2">
      <c r="D700" s="100" t="str">
        <f>IF($AE700&lt;&gt;"",VLOOKUP($AE700,Afleveradressen!$A$8:$P$57,15,FALSE),"")</f>
        <v/>
      </c>
      <c r="E700" s="17"/>
      <c r="F700" s="17" t="str">
        <f>IF(AE700&lt;&gt;"",Bestelformulier!$F$44,"")</f>
        <v/>
      </c>
      <c r="G700" s="104"/>
      <c r="H700" s="100" t="str">
        <f>IF($AE700&lt;&gt;"",VLOOKUP($AE700,Afleveradressen!$A$8:$P$57,4,FALSE),"")</f>
        <v/>
      </c>
      <c r="I700" s="101" t="str">
        <f>IF($AE700&lt;&gt;"",VLOOKUP($AE700,Afleveradressen!$A$8:$P$57,5,FALSE),"")</f>
        <v/>
      </c>
      <c r="J700" s="101" t="str">
        <f>IF($AE700&lt;&gt;"",VLOOKUP($AE700,Afleveradressen!$A$8:$P$57,6,FALSE),"")</f>
        <v/>
      </c>
      <c r="K700" s="102" t="str">
        <f>IF($AE700&lt;&gt;"",VLOOKUP($AE700,Afleveradressen!$A$8:$P$57,7,FALSE),"")</f>
        <v/>
      </c>
      <c r="L700" s="72" t="str">
        <f>IF(AND('Taarten koppelen'!E57&lt;&gt;"",$Y700&lt;&gt;""),'Taarten koppelen'!E57,"")</f>
        <v/>
      </c>
      <c r="M700" s="72" t="str">
        <f>IF(AND('Taarten koppelen'!F57&lt;&gt;"",$Y700&lt;&gt;""),'Taarten koppelen'!F57,"")</f>
        <v/>
      </c>
      <c r="N700" s="72" t="str">
        <f>IF($AE700&lt;&gt;"",VLOOKUP($AE700,Afleveradressen!$A$8:$P$57,11,FALSE),"")</f>
        <v/>
      </c>
      <c r="O700" s="101" t="str">
        <f>IF($AE700&lt;&gt;"",VLOOKUP($AE700,Afleveradressen!$A$8:$P$57,12,FALSE),"")</f>
        <v/>
      </c>
      <c r="P700" s="72" t="str">
        <f>IF(AND('Taarten koppelen'!G57&lt;&gt;"",$Y700&lt;&gt;""),'Taarten koppelen'!G57,"")</f>
        <v/>
      </c>
      <c r="Q700" s="17" t="str">
        <f t="shared" si="20"/>
        <v/>
      </c>
      <c r="R700" s="102" t="str">
        <f>IF($AE700&lt;&gt;"",VLOOKUP($AE700,Afleveradressen!$A$8:$P$57,8,FALSE),"")</f>
        <v/>
      </c>
      <c r="S700" s="105" t="str">
        <f>IF($AE700&lt;&gt;"",VLOOKUP($AE700,Afleveradressen!$A$8:$P$57,14,FALSE),"")</f>
        <v/>
      </c>
      <c r="T700" s="103" t="str">
        <f>IF(S700&lt;&gt;"",VLOOKUP($S700,stamgegevens!$B$5:$E$15,3,FALSE),"")</f>
        <v/>
      </c>
      <c r="U700" s="103" t="str">
        <f>IF(T700&lt;&gt;"",VLOOKUP($S700,stamgegevens!$B$5:$E$15,4,FALSE),"")</f>
        <v/>
      </c>
      <c r="V700" s="17"/>
      <c r="W700" s="17"/>
      <c r="X700" s="17" t="str">
        <f>IF(Y700="","",VLOOKUP(Y700,stamgegevens!$C$23:$H$52,6,FALSE))</f>
        <v/>
      </c>
      <c r="Y700" s="104" t="str">
        <f>IF('Taarten koppelen'!$W57&lt;&gt;"",'Taarten koppelen'!$W$4,"")</f>
        <v/>
      </c>
      <c r="Z700" s="17" t="str">
        <f>IF('Taarten koppelen'!W57&lt;&gt;"",'Taarten koppelen'!W57,"")</f>
        <v/>
      </c>
      <c r="AE700" s="1" t="str">
        <f t="shared" si="21"/>
        <v/>
      </c>
    </row>
    <row r="701" spans="4:31" x14ac:dyDescent="0.2">
      <c r="D701" s="100" t="str">
        <f>IF($AE701&lt;&gt;"",VLOOKUP($AE701,Afleveradressen!$A$8:$P$57,15,FALSE),"")</f>
        <v/>
      </c>
      <c r="E701" s="17"/>
      <c r="F701" s="17" t="str">
        <f>IF(AE701&lt;&gt;"",Bestelformulier!$F$44,"")</f>
        <v/>
      </c>
      <c r="G701" s="104"/>
      <c r="H701" s="100" t="str">
        <f>IF($AE701&lt;&gt;"",VLOOKUP($AE701,Afleveradressen!$A$8:$P$57,4,FALSE),"")</f>
        <v/>
      </c>
      <c r="I701" s="101" t="str">
        <f>IF($AE701&lt;&gt;"",VLOOKUP($AE701,Afleveradressen!$A$8:$P$57,5,FALSE),"")</f>
        <v/>
      </c>
      <c r="J701" s="101" t="str">
        <f>IF($AE701&lt;&gt;"",VLOOKUP($AE701,Afleveradressen!$A$8:$P$57,6,FALSE),"")</f>
        <v/>
      </c>
      <c r="K701" s="102" t="str">
        <f>IF($AE701&lt;&gt;"",VLOOKUP($AE701,Afleveradressen!$A$8:$P$57,7,FALSE),"")</f>
        <v/>
      </c>
      <c r="L701" s="72" t="str">
        <f>IF(AND('Taarten koppelen'!E58&lt;&gt;"",$Y701&lt;&gt;""),'Taarten koppelen'!E58,"")</f>
        <v/>
      </c>
      <c r="M701" s="72" t="str">
        <f>IF(AND('Taarten koppelen'!F58&lt;&gt;"",$Y701&lt;&gt;""),'Taarten koppelen'!F58,"")</f>
        <v/>
      </c>
      <c r="N701" s="72" t="str">
        <f>IF($AE701&lt;&gt;"",VLOOKUP($AE701,Afleveradressen!$A$8:$P$57,11,FALSE),"")</f>
        <v/>
      </c>
      <c r="O701" s="101" t="str">
        <f>IF($AE701&lt;&gt;"",VLOOKUP($AE701,Afleveradressen!$A$8:$P$57,12,FALSE),"")</f>
        <v/>
      </c>
      <c r="P701" s="72" t="str">
        <f>IF(AND('Taarten koppelen'!G58&lt;&gt;"",$Y701&lt;&gt;""),'Taarten koppelen'!G58,"")</f>
        <v/>
      </c>
      <c r="Q701" s="17" t="str">
        <f t="shared" si="20"/>
        <v/>
      </c>
      <c r="R701" s="102" t="str">
        <f>IF($AE701&lt;&gt;"",VLOOKUP($AE701,Afleveradressen!$A$8:$P$57,8,FALSE),"")</f>
        <v/>
      </c>
      <c r="S701" s="105" t="str">
        <f>IF($AE701&lt;&gt;"",VLOOKUP($AE701,Afleveradressen!$A$8:$P$57,14,FALSE),"")</f>
        <v/>
      </c>
      <c r="T701" s="103" t="str">
        <f>IF(S701&lt;&gt;"",VLOOKUP($S701,stamgegevens!$B$5:$E$15,3,FALSE),"")</f>
        <v/>
      </c>
      <c r="U701" s="103" t="str">
        <f>IF(T701&lt;&gt;"",VLOOKUP($S701,stamgegevens!$B$5:$E$15,4,FALSE),"")</f>
        <v/>
      </c>
      <c r="V701" s="17"/>
      <c r="W701" s="17"/>
      <c r="X701" s="17" t="str">
        <f>IF(Y701="","",VLOOKUP(Y701,stamgegevens!$C$23:$H$52,6,FALSE))</f>
        <v/>
      </c>
      <c r="Y701" s="104" t="str">
        <f>IF('Taarten koppelen'!$W58&lt;&gt;"",'Taarten koppelen'!$W$4,"")</f>
        <v/>
      </c>
      <c r="Z701" s="17" t="str">
        <f>IF('Taarten koppelen'!W58&lt;&gt;"",'Taarten koppelen'!W58,"")</f>
        <v/>
      </c>
      <c r="AE701" s="1" t="str">
        <f t="shared" si="21"/>
        <v/>
      </c>
    </row>
    <row r="702" spans="4:31" x14ac:dyDescent="0.2">
      <c r="D702" s="100" t="str">
        <f>IF($AE702&lt;&gt;"",VLOOKUP($AE702,Afleveradressen!$A$8:$P$57,15,FALSE),"")</f>
        <v/>
      </c>
      <c r="E702" s="17"/>
      <c r="F702" s="17" t="str">
        <f>IF(AE702&lt;&gt;"",Bestelformulier!$F$44,"")</f>
        <v/>
      </c>
      <c r="G702" s="104"/>
      <c r="H702" s="100" t="str">
        <f>IF($AE702&lt;&gt;"",VLOOKUP($AE702,Afleveradressen!$A$8:$P$57,4,FALSE),"")</f>
        <v/>
      </c>
      <c r="I702" s="101" t="str">
        <f>IF($AE702&lt;&gt;"",VLOOKUP($AE702,Afleveradressen!$A$8:$P$57,5,FALSE),"")</f>
        <v/>
      </c>
      <c r="J702" s="101" t="str">
        <f>IF($AE702&lt;&gt;"",VLOOKUP($AE702,Afleveradressen!$A$8:$P$57,6,FALSE),"")</f>
        <v/>
      </c>
      <c r="K702" s="102" t="str">
        <f>IF($AE702&lt;&gt;"",VLOOKUP($AE702,Afleveradressen!$A$8:$P$57,7,FALSE),"")</f>
        <v/>
      </c>
      <c r="L702" s="72" t="str">
        <f>IF(AND('Taarten koppelen'!E59&lt;&gt;"",$Y702&lt;&gt;""),'Taarten koppelen'!E59,"")</f>
        <v/>
      </c>
      <c r="M702" s="72" t="str">
        <f>IF(AND('Taarten koppelen'!F59&lt;&gt;"",$Y702&lt;&gt;""),'Taarten koppelen'!F59,"")</f>
        <v/>
      </c>
      <c r="N702" s="72" t="str">
        <f>IF($AE702&lt;&gt;"",VLOOKUP($AE702,Afleveradressen!$A$8:$P$57,11,FALSE),"")</f>
        <v/>
      </c>
      <c r="O702" s="101" t="str">
        <f>IF($AE702&lt;&gt;"",VLOOKUP($AE702,Afleveradressen!$A$8:$P$57,12,FALSE),"")</f>
        <v/>
      </c>
      <c r="P702" s="72" t="str">
        <f>IF(AND('Taarten koppelen'!G59&lt;&gt;"",$Y702&lt;&gt;""),'Taarten koppelen'!G59,"")</f>
        <v/>
      </c>
      <c r="Q702" s="17" t="str">
        <f t="shared" si="20"/>
        <v/>
      </c>
      <c r="R702" s="102" t="str">
        <f>IF($AE702&lt;&gt;"",VLOOKUP($AE702,Afleveradressen!$A$8:$P$57,8,FALSE),"")</f>
        <v/>
      </c>
      <c r="S702" s="105" t="str">
        <f>IF($AE702&lt;&gt;"",VLOOKUP($AE702,Afleveradressen!$A$8:$P$57,14,FALSE),"")</f>
        <v/>
      </c>
      <c r="T702" s="103" t="str">
        <f>IF(S702&lt;&gt;"",VLOOKUP($S702,stamgegevens!$B$5:$E$15,3,FALSE),"")</f>
        <v/>
      </c>
      <c r="U702" s="103" t="str">
        <f>IF(T702&lt;&gt;"",VLOOKUP($S702,stamgegevens!$B$5:$E$15,4,FALSE),"")</f>
        <v/>
      </c>
      <c r="V702" s="17"/>
      <c r="W702" s="17"/>
      <c r="X702" s="17" t="str">
        <f>IF(Y702="","",VLOOKUP(Y702,stamgegevens!$C$23:$H$52,6,FALSE))</f>
        <v/>
      </c>
      <c r="Y702" s="104" t="str">
        <f>IF('Taarten koppelen'!$W59&lt;&gt;"",'Taarten koppelen'!$W$4,"")</f>
        <v/>
      </c>
      <c r="Z702" s="17" t="str">
        <f>IF('Taarten koppelen'!W59&lt;&gt;"",'Taarten koppelen'!W59,"")</f>
        <v/>
      </c>
      <c r="AE702" s="1" t="str">
        <f t="shared" si="21"/>
        <v/>
      </c>
    </row>
    <row r="703" spans="4:31" x14ac:dyDescent="0.2">
      <c r="D703" s="100" t="str">
        <f>IF($AE703&lt;&gt;"",VLOOKUP($AE703,Afleveradressen!$A$8:$P$57,15,FALSE),"")</f>
        <v/>
      </c>
      <c r="E703" s="17"/>
      <c r="F703" s="17" t="str">
        <f>IF(AE703&lt;&gt;"",Bestelformulier!$F$44,"")</f>
        <v/>
      </c>
      <c r="G703" s="104"/>
      <c r="H703" s="100" t="str">
        <f>IF($AE703&lt;&gt;"",VLOOKUP($AE703,Afleveradressen!$A$8:$P$57,4,FALSE),"")</f>
        <v/>
      </c>
      <c r="I703" s="101" t="str">
        <f>IF($AE703&lt;&gt;"",VLOOKUP($AE703,Afleveradressen!$A$8:$P$57,5,FALSE),"")</f>
        <v/>
      </c>
      <c r="J703" s="101" t="str">
        <f>IF($AE703&lt;&gt;"",VLOOKUP($AE703,Afleveradressen!$A$8:$P$57,6,FALSE),"")</f>
        <v/>
      </c>
      <c r="K703" s="102" t="str">
        <f>IF($AE703&lt;&gt;"",VLOOKUP($AE703,Afleveradressen!$A$8:$P$57,7,FALSE),"")</f>
        <v/>
      </c>
      <c r="L703" s="72" t="str">
        <f>IF(AND('Taarten koppelen'!E60&lt;&gt;"",$Y703&lt;&gt;""),'Taarten koppelen'!E60,"")</f>
        <v/>
      </c>
      <c r="M703" s="72" t="str">
        <f>IF(AND('Taarten koppelen'!F60&lt;&gt;"",$Y703&lt;&gt;""),'Taarten koppelen'!F60,"")</f>
        <v/>
      </c>
      <c r="N703" s="72" t="str">
        <f>IF($AE703&lt;&gt;"",VLOOKUP($AE703,Afleveradressen!$A$8:$P$57,11,FALSE),"")</f>
        <v/>
      </c>
      <c r="O703" s="101" t="str">
        <f>IF($AE703&lt;&gt;"",VLOOKUP($AE703,Afleveradressen!$A$8:$P$57,12,FALSE),"")</f>
        <v/>
      </c>
      <c r="P703" s="72" t="str">
        <f>IF(AND('Taarten koppelen'!G60&lt;&gt;"",$Y703&lt;&gt;""),'Taarten koppelen'!G60,"")</f>
        <v/>
      </c>
      <c r="Q703" s="17" t="str">
        <f t="shared" si="20"/>
        <v/>
      </c>
      <c r="R703" s="102" t="str">
        <f>IF($AE703&lt;&gt;"",VLOOKUP($AE703,Afleveradressen!$A$8:$P$57,8,FALSE),"")</f>
        <v/>
      </c>
      <c r="S703" s="105" t="str">
        <f>IF($AE703&lt;&gt;"",VLOOKUP($AE703,Afleveradressen!$A$8:$P$57,14,FALSE),"")</f>
        <v/>
      </c>
      <c r="T703" s="103" t="str">
        <f>IF(S703&lt;&gt;"",VLOOKUP($S703,stamgegevens!$B$5:$E$15,3,FALSE),"")</f>
        <v/>
      </c>
      <c r="U703" s="103" t="str">
        <f>IF(T703&lt;&gt;"",VLOOKUP($S703,stamgegevens!$B$5:$E$15,4,FALSE),"")</f>
        <v/>
      </c>
      <c r="V703" s="17"/>
      <c r="W703" s="17"/>
      <c r="X703" s="17" t="str">
        <f>IF(Y703="","",VLOOKUP(Y703,stamgegevens!$C$23:$H$52,6,FALSE))</f>
        <v/>
      </c>
      <c r="Y703" s="104" t="str">
        <f>IF('Taarten koppelen'!$W60&lt;&gt;"",'Taarten koppelen'!$W$4,"")</f>
        <v/>
      </c>
      <c r="Z703" s="17" t="str">
        <f>IF('Taarten koppelen'!W60&lt;&gt;"",'Taarten koppelen'!W60,"")</f>
        <v/>
      </c>
      <c r="AE703" s="1" t="str">
        <f t="shared" si="21"/>
        <v/>
      </c>
    </row>
    <row r="704" spans="4:31" x14ac:dyDescent="0.2">
      <c r="D704" s="100" t="str">
        <f>IF($AE704&lt;&gt;"",VLOOKUP($AE704,Afleveradressen!$A$8:$P$57,15,FALSE),"")</f>
        <v/>
      </c>
      <c r="E704" s="17"/>
      <c r="F704" s="17" t="str">
        <f>IF(AE704&lt;&gt;"",Bestelformulier!$F$44,"")</f>
        <v/>
      </c>
      <c r="G704" s="104"/>
      <c r="H704" s="100" t="str">
        <f>IF($AE704&lt;&gt;"",VLOOKUP($AE704,Afleveradressen!$A$8:$P$57,4,FALSE),"")</f>
        <v/>
      </c>
      <c r="I704" s="101" t="str">
        <f>IF($AE704&lt;&gt;"",VLOOKUP($AE704,Afleveradressen!$A$8:$P$57,5,FALSE),"")</f>
        <v/>
      </c>
      <c r="J704" s="101" t="str">
        <f>IF($AE704&lt;&gt;"",VLOOKUP($AE704,Afleveradressen!$A$8:$P$57,6,FALSE),"")</f>
        <v/>
      </c>
      <c r="K704" s="102" t="str">
        <f>IF($AE704&lt;&gt;"",VLOOKUP($AE704,Afleveradressen!$A$8:$P$57,7,FALSE),"")</f>
        <v/>
      </c>
      <c r="L704" s="72" t="str">
        <f>IF(AND('Taarten koppelen'!E61&lt;&gt;"",$Y704&lt;&gt;""),'Taarten koppelen'!E61,"")</f>
        <v/>
      </c>
      <c r="M704" s="72" t="str">
        <f>IF(AND('Taarten koppelen'!F61&lt;&gt;"",$Y704&lt;&gt;""),'Taarten koppelen'!F61,"")</f>
        <v/>
      </c>
      <c r="N704" s="72" t="str">
        <f>IF($AE704&lt;&gt;"",VLOOKUP($AE704,Afleveradressen!$A$8:$P$57,11,FALSE),"")</f>
        <v/>
      </c>
      <c r="O704" s="101" t="str">
        <f>IF($AE704&lt;&gt;"",VLOOKUP($AE704,Afleveradressen!$A$8:$P$57,12,FALSE),"")</f>
        <v/>
      </c>
      <c r="P704" s="72" t="str">
        <f>IF(AND('Taarten koppelen'!G61&lt;&gt;"",$Y704&lt;&gt;""),'Taarten koppelen'!G61,"")</f>
        <v/>
      </c>
      <c r="Q704" s="17" t="str">
        <f t="shared" si="20"/>
        <v/>
      </c>
      <c r="R704" s="102" t="str">
        <f>IF($AE704&lt;&gt;"",VLOOKUP($AE704,Afleveradressen!$A$8:$P$57,8,FALSE),"")</f>
        <v/>
      </c>
      <c r="S704" s="105" t="str">
        <f>IF($AE704&lt;&gt;"",VLOOKUP($AE704,Afleveradressen!$A$8:$P$57,14,FALSE),"")</f>
        <v/>
      </c>
      <c r="T704" s="103" t="str">
        <f>IF(S704&lt;&gt;"",VLOOKUP($S704,stamgegevens!$B$5:$E$15,3,FALSE),"")</f>
        <v/>
      </c>
      <c r="U704" s="103" t="str">
        <f>IF(T704&lt;&gt;"",VLOOKUP($S704,stamgegevens!$B$5:$E$15,4,FALSE),"")</f>
        <v/>
      </c>
      <c r="V704" s="17"/>
      <c r="W704" s="17"/>
      <c r="X704" s="17" t="str">
        <f>IF(Y704="","",VLOOKUP(Y704,stamgegevens!$C$23:$H$52,6,FALSE))</f>
        <v/>
      </c>
      <c r="Y704" s="104" t="str">
        <f>IF('Taarten koppelen'!$W61&lt;&gt;"",'Taarten koppelen'!$W$4,"")</f>
        <v/>
      </c>
      <c r="Z704" s="17" t="str">
        <f>IF('Taarten koppelen'!W61&lt;&gt;"",'Taarten koppelen'!W61,"")</f>
        <v/>
      </c>
      <c r="AE704" s="1" t="str">
        <f t="shared" si="21"/>
        <v/>
      </c>
    </row>
    <row r="705" spans="4:31" x14ac:dyDescent="0.2">
      <c r="D705" s="100" t="str">
        <f>IF($AE705&lt;&gt;"",VLOOKUP($AE705,Afleveradressen!$A$8:$P$57,15,FALSE),"")</f>
        <v/>
      </c>
      <c r="E705" s="17"/>
      <c r="F705" s="17" t="str">
        <f>IF(AE705&lt;&gt;"",Bestelformulier!$F$44,"")</f>
        <v/>
      </c>
      <c r="G705" s="104"/>
      <c r="H705" s="100" t="str">
        <f>IF($AE705&lt;&gt;"",VLOOKUP($AE705,Afleveradressen!$A$8:$P$57,4,FALSE),"")</f>
        <v/>
      </c>
      <c r="I705" s="101" t="str">
        <f>IF($AE705&lt;&gt;"",VLOOKUP($AE705,Afleveradressen!$A$8:$P$57,5,FALSE),"")</f>
        <v/>
      </c>
      <c r="J705" s="101" t="str">
        <f>IF($AE705&lt;&gt;"",VLOOKUP($AE705,Afleveradressen!$A$8:$P$57,6,FALSE),"")</f>
        <v/>
      </c>
      <c r="K705" s="102" t="str">
        <f>IF($AE705&lt;&gt;"",VLOOKUP($AE705,Afleveradressen!$A$8:$P$57,7,FALSE),"")</f>
        <v/>
      </c>
      <c r="L705" s="72" t="str">
        <f>IF(AND('Taarten koppelen'!E62&lt;&gt;"",$Y705&lt;&gt;""),'Taarten koppelen'!E62,"")</f>
        <v/>
      </c>
      <c r="M705" s="72" t="str">
        <f>IF(AND('Taarten koppelen'!F62&lt;&gt;"",$Y705&lt;&gt;""),'Taarten koppelen'!F62,"")</f>
        <v/>
      </c>
      <c r="N705" s="72" t="str">
        <f>IF($AE705&lt;&gt;"",VLOOKUP($AE705,Afleveradressen!$A$8:$P$57,11,FALSE),"")</f>
        <v/>
      </c>
      <c r="O705" s="101" t="str">
        <f>IF($AE705&lt;&gt;"",VLOOKUP($AE705,Afleveradressen!$A$8:$P$57,12,FALSE),"")</f>
        <v/>
      </c>
      <c r="P705" s="72" t="str">
        <f>IF(AND('Taarten koppelen'!G62&lt;&gt;"",$Y705&lt;&gt;""),'Taarten koppelen'!G62,"")</f>
        <v/>
      </c>
      <c r="Q705" s="17" t="str">
        <f t="shared" si="20"/>
        <v/>
      </c>
      <c r="R705" s="102" t="str">
        <f>IF($AE705&lt;&gt;"",VLOOKUP($AE705,Afleveradressen!$A$8:$P$57,8,FALSE),"")</f>
        <v/>
      </c>
      <c r="S705" s="105" t="str">
        <f>IF($AE705&lt;&gt;"",VLOOKUP($AE705,Afleveradressen!$A$8:$P$57,14,FALSE),"")</f>
        <v/>
      </c>
      <c r="T705" s="103" t="str">
        <f>IF(S705&lt;&gt;"",VLOOKUP($S705,stamgegevens!$B$5:$E$15,3,FALSE),"")</f>
        <v/>
      </c>
      <c r="U705" s="103" t="str">
        <f>IF(T705&lt;&gt;"",VLOOKUP($S705,stamgegevens!$B$5:$E$15,4,FALSE),"")</f>
        <v/>
      </c>
      <c r="V705" s="17"/>
      <c r="W705" s="17"/>
      <c r="X705" s="17" t="str">
        <f>IF(Y705="","",VLOOKUP(Y705,stamgegevens!$C$23:$H$52,6,FALSE))</f>
        <v/>
      </c>
      <c r="Y705" s="104" t="str">
        <f>IF('Taarten koppelen'!$W62&lt;&gt;"",'Taarten koppelen'!$W$4,"")</f>
        <v/>
      </c>
      <c r="Z705" s="17" t="str">
        <f>IF('Taarten koppelen'!W62&lt;&gt;"",'Taarten koppelen'!W62,"")</f>
        <v/>
      </c>
      <c r="AE705" s="1" t="str">
        <f t="shared" si="21"/>
        <v/>
      </c>
    </row>
    <row r="706" spans="4:31" x14ac:dyDescent="0.2">
      <c r="D706" s="100" t="str">
        <f>IF($AE706&lt;&gt;"",VLOOKUP($AE706,Afleveradressen!$A$8:$P$57,15,FALSE),"")</f>
        <v/>
      </c>
      <c r="E706" s="17"/>
      <c r="F706" s="17" t="str">
        <f>IF(AE706&lt;&gt;"",Bestelformulier!$F$44,"")</f>
        <v/>
      </c>
      <c r="G706" s="104"/>
      <c r="H706" s="100" t="str">
        <f>IF($AE706&lt;&gt;"",VLOOKUP($AE706,Afleveradressen!$A$8:$P$57,4,FALSE),"")</f>
        <v/>
      </c>
      <c r="I706" s="101" t="str">
        <f>IF($AE706&lt;&gt;"",VLOOKUP($AE706,Afleveradressen!$A$8:$P$57,5,FALSE),"")</f>
        <v/>
      </c>
      <c r="J706" s="101" t="str">
        <f>IF($AE706&lt;&gt;"",VLOOKUP($AE706,Afleveradressen!$A$8:$P$57,6,FALSE),"")</f>
        <v/>
      </c>
      <c r="K706" s="102" t="str">
        <f>IF($AE706&lt;&gt;"",VLOOKUP($AE706,Afleveradressen!$A$8:$P$57,7,FALSE),"")</f>
        <v/>
      </c>
      <c r="L706" s="72" t="str">
        <f>IF(AND('Taarten koppelen'!E63&lt;&gt;"",$Y706&lt;&gt;""),'Taarten koppelen'!E63,"")</f>
        <v/>
      </c>
      <c r="M706" s="72" t="str">
        <f>IF(AND('Taarten koppelen'!F63&lt;&gt;"",$Y706&lt;&gt;""),'Taarten koppelen'!F63,"")</f>
        <v/>
      </c>
      <c r="N706" s="72" t="str">
        <f>IF($AE706&lt;&gt;"",VLOOKUP($AE706,Afleveradressen!$A$8:$P$57,11,FALSE),"")</f>
        <v/>
      </c>
      <c r="O706" s="101" t="str">
        <f>IF($AE706&lt;&gt;"",VLOOKUP($AE706,Afleveradressen!$A$8:$P$57,12,FALSE),"")</f>
        <v/>
      </c>
      <c r="P706" s="72" t="str">
        <f>IF(AND('Taarten koppelen'!G63&lt;&gt;"",$Y706&lt;&gt;""),'Taarten koppelen'!G63,"")</f>
        <v/>
      </c>
      <c r="Q706" s="17" t="str">
        <f t="shared" si="20"/>
        <v/>
      </c>
      <c r="R706" s="102" t="str">
        <f>IF($AE706&lt;&gt;"",VLOOKUP($AE706,Afleveradressen!$A$8:$P$57,8,FALSE),"")</f>
        <v/>
      </c>
      <c r="S706" s="105" t="str">
        <f>IF($AE706&lt;&gt;"",VLOOKUP($AE706,Afleveradressen!$A$8:$P$57,14,FALSE),"")</f>
        <v/>
      </c>
      <c r="T706" s="103" t="str">
        <f>IF(S706&lt;&gt;"",VLOOKUP($S706,stamgegevens!$B$5:$E$15,3,FALSE),"")</f>
        <v/>
      </c>
      <c r="U706" s="103" t="str">
        <f>IF(T706&lt;&gt;"",VLOOKUP($S706,stamgegevens!$B$5:$E$15,4,FALSE),"")</f>
        <v/>
      </c>
      <c r="V706" s="17"/>
      <c r="W706" s="17"/>
      <c r="X706" s="17" t="str">
        <f>IF(Y706="","",VLOOKUP(Y706,stamgegevens!$C$23:$H$52,6,FALSE))</f>
        <v/>
      </c>
      <c r="Y706" s="104" t="str">
        <f>IF('Taarten koppelen'!$W63&lt;&gt;"",'Taarten koppelen'!$W$4,"")</f>
        <v/>
      </c>
      <c r="Z706" s="17" t="str">
        <f>IF('Taarten koppelen'!W63&lt;&gt;"",'Taarten koppelen'!W63,"")</f>
        <v/>
      </c>
      <c r="AE706" s="1" t="str">
        <f t="shared" si="21"/>
        <v/>
      </c>
    </row>
    <row r="707" spans="4:31" x14ac:dyDescent="0.2">
      <c r="D707" s="100" t="str">
        <f>IF($AE707&lt;&gt;"",VLOOKUP($AE707,Afleveradressen!$A$8:$P$57,15,FALSE),"")</f>
        <v/>
      </c>
      <c r="E707" s="17"/>
      <c r="F707" s="17" t="str">
        <f>IF(AE707&lt;&gt;"",Bestelformulier!$F$44,"")</f>
        <v/>
      </c>
      <c r="G707" s="104"/>
      <c r="H707" s="100" t="str">
        <f>IF($AE707&lt;&gt;"",VLOOKUP($AE707,Afleveradressen!$A$8:$P$57,4,FALSE),"")</f>
        <v/>
      </c>
      <c r="I707" s="101" t="str">
        <f>IF($AE707&lt;&gt;"",VLOOKUP($AE707,Afleveradressen!$A$8:$P$57,5,FALSE),"")</f>
        <v/>
      </c>
      <c r="J707" s="101" t="str">
        <f>IF($AE707&lt;&gt;"",VLOOKUP($AE707,Afleveradressen!$A$8:$P$57,6,FALSE),"")</f>
        <v/>
      </c>
      <c r="K707" s="102" t="str">
        <f>IF($AE707&lt;&gt;"",VLOOKUP($AE707,Afleveradressen!$A$8:$P$57,7,FALSE),"")</f>
        <v/>
      </c>
      <c r="L707" s="72" t="str">
        <f>IF(AND('Taarten koppelen'!E14&lt;&gt;"",$Y707&lt;&gt;""),'Taarten koppelen'!E14,"")</f>
        <v/>
      </c>
      <c r="M707" s="72" t="str">
        <f>IF(AND('Taarten koppelen'!F14&lt;&gt;"",$Y707&lt;&gt;""),'Taarten koppelen'!F14,"")</f>
        <v/>
      </c>
      <c r="N707" s="72" t="str">
        <f>IF($AE707&lt;&gt;"",VLOOKUP($AE707,Afleveradressen!$A$8:$P$57,11,FALSE),"")</f>
        <v/>
      </c>
      <c r="O707" s="101" t="str">
        <f>IF($AE707&lt;&gt;"",VLOOKUP($AE707,Afleveradressen!$A$8:$P$57,12,FALSE),"")</f>
        <v/>
      </c>
      <c r="P707" s="72" t="str">
        <f>IF(AND('Taarten koppelen'!G14&lt;&gt;"",$Y707&lt;&gt;""),'Taarten koppelen'!G14,"")</f>
        <v/>
      </c>
      <c r="Q707" s="17" t="str">
        <f t="shared" si="20"/>
        <v/>
      </c>
      <c r="R707" s="102" t="str">
        <f>IF($AE707&lt;&gt;"",VLOOKUP($AE707,Afleveradressen!$A$8:$P$57,8,FALSE),"")</f>
        <v/>
      </c>
      <c r="S707" s="105" t="str">
        <f>IF($AE707&lt;&gt;"",VLOOKUP($AE707,Afleveradressen!$A$8:$P$57,14,FALSE),"")</f>
        <v/>
      </c>
      <c r="T707" s="103" t="str">
        <f>IF(S707&lt;&gt;"",VLOOKUP($S707,stamgegevens!$B$5:$E$15,3,FALSE),"")</f>
        <v/>
      </c>
      <c r="U707" s="103" t="str">
        <f>IF(T707&lt;&gt;"",VLOOKUP($S707,stamgegevens!$B$5:$E$15,4,FALSE),"")</f>
        <v/>
      </c>
      <c r="V707" s="17"/>
      <c r="W707" s="17"/>
      <c r="X707" s="17" t="str">
        <f>IF(Y707="","",VLOOKUP(Y707,stamgegevens!$C$23:$H$52,6,FALSE))</f>
        <v/>
      </c>
      <c r="Y707" s="104" t="str">
        <f>IF('Taarten koppelen'!$X14&lt;&gt;0,'Taarten koppelen'!$X$4,"")</f>
        <v/>
      </c>
      <c r="Z707" s="17" t="str">
        <f>IF('Taarten koppelen'!X14&lt;&gt;0,'Taarten koppelen'!X14,"")</f>
        <v/>
      </c>
      <c r="AE707" s="1" t="str">
        <f t="shared" si="21"/>
        <v/>
      </c>
    </row>
    <row r="708" spans="4:31" x14ac:dyDescent="0.2">
      <c r="D708" s="100" t="str">
        <f>IF($AE708&lt;&gt;"",VLOOKUP($AE708,Afleveradressen!$A$8:$P$57,15,FALSE),"")</f>
        <v/>
      </c>
      <c r="E708" s="17"/>
      <c r="F708" s="17" t="str">
        <f>IF(AE708&lt;&gt;"",Bestelformulier!$F$44,"")</f>
        <v/>
      </c>
      <c r="G708" s="104"/>
      <c r="H708" s="100" t="str">
        <f>IF($AE708&lt;&gt;"",VLOOKUP($AE708,Afleveradressen!$A$8:$P$57,4,FALSE),"")</f>
        <v/>
      </c>
      <c r="I708" s="101" t="str">
        <f>IF($AE708&lt;&gt;"",VLOOKUP($AE708,Afleveradressen!$A$8:$P$57,5,FALSE),"")</f>
        <v/>
      </c>
      <c r="J708" s="101" t="str">
        <f>IF($AE708&lt;&gt;"",VLOOKUP($AE708,Afleveradressen!$A$8:$P$57,6,FALSE),"")</f>
        <v/>
      </c>
      <c r="K708" s="102" t="str">
        <f>IF($AE708&lt;&gt;"",VLOOKUP($AE708,Afleveradressen!$A$8:$P$57,7,FALSE),"")</f>
        <v/>
      </c>
      <c r="L708" s="72" t="str">
        <f>IF(AND('Taarten koppelen'!E15&lt;&gt;"",$Y708&lt;&gt;""),'Taarten koppelen'!E15,"")</f>
        <v/>
      </c>
      <c r="M708" s="72" t="str">
        <f>IF(AND('Taarten koppelen'!F15&lt;&gt;"",$Y708&lt;&gt;""),'Taarten koppelen'!F15,"")</f>
        <v/>
      </c>
      <c r="N708" s="72" t="str">
        <f>IF($AE708&lt;&gt;"",VLOOKUP($AE708,Afleveradressen!$A$8:$P$57,11,FALSE),"")</f>
        <v/>
      </c>
      <c r="O708" s="101" t="str">
        <f>IF($AE708&lt;&gt;"",VLOOKUP($AE708,Afleveradressen!$A$8:$P$57,12,FALSE),"")</f>
        <v/>
      </c>
      <c r="P708" s="72" t="str">
        <f>IF(AND('Taarten koppelen'!G15&lt;&gt;"",$Y708&lt;&gt;""),'Taarten koppelen'!G15,"")</f>
        <v/>
      </c>
      <c r="Q708" s="17" t="str">
        <f t="shared" si="20"/>
        <v/>
      </c>
      <c r="R708" s="102" t="str">
        <f>IF($AE708&lt;&gt;"",VLOOKUP($AE708,Afleveradressen!$A$8:$P$57,8,FALSE),"")</f>
        <v/>
      </c>
      <c r="S708" s="105" t="str">
        <f>IF($AE708&lt;&gt;"",VLOOKUP($AE708,Afleveradressen!$A$8:$P$57,14,FALSE),"")</f>
        <v/>
      </c>
      <c r="T708" s="103" t="str">
        <f>IF(S708&lt;&gt;"",VLOOKUP($S708,stamgegevens!$B$5:$E$15,3,FALSE),"")</f>
        <v/>
      </c>
      <c r="U708" s="103" t="str">
        <f>IF(T708&lt;&gt;"",VLOOKUP($S708,stamgegevens!$B$5:$E$15,4,FALSE),"")</f>
        <v/>
      </c>
      <c r="V708" s="17"/>
      <c r="W708" s="17"/>
      <c r="X708" s="17" t="str">
        <f>IF(Y708="","",VLOOKUP(Y708,stamgegevens!$C$23:$H$52,6,FALSE))</f>
        <v/>
      </c>
      <c r="Y708" s="104" t="str">
        <f>IF('Taarten koppelen'!$X15&lt;&gt;"",'Taarten koppelen'!$X$4,"")</f>
        <v/>
      </c>
      <c r="Z708" s="17" t="str">
        <f>IF('Taarten koppelen'!X15&lt;&gt;"",'Taarten koppelen'!X15,"")</f>
        <v/>
      </c>
      <c r="AE708" s="1" t="str">
        <f t="shared" si="21"/>
        <v/>
      </c>
    </row>
    <row r="709" spans="4:31" x14ac:dyDescent="0.2">
      <c r="D709" s="100" t="str">
        <f>IF($AE709&lt;&gt;"",VLOOKUP($AE709,Afleveradressen!$A$8:$P$57,15,FALSE),"")</f>
        <v/>
      </c>
      <c r="E709" s="17"/>
      <c r="F709" s="17" t="str">
        <f>IF(AE709&lt;&gt;"",Bestelformulier!$F$44,"")</f>
        <v/>
      </c>
      <c r="G709" s="104"/>
      <c r="H709" s="100" t="str">
        <f>IF($AE709&lt;&gt;"",VLOOKUP($AE709,Afleveradressen!$A$8:$P$57,4,FALSE),"")</f>
        <v/>
      </c>
      <c r="I709" s="101" t="str">
        <f>IF($AE709&lt;&gt;"",VLOOKUP($AE709,Afleveradressen!$A$8:$P$57,5,FALSE),"")</f>
        <v/>
      </c>
      <c r="J709" s="101" t="str">
        <f>IF($AE709&lt;&gt;"",VLOOKUP($AE709,Afleveradressen!$A$8:$P$57,6,FALSE),"")</f>
        <v/>
      </c>
      <c r="K709" s="102" t="str">
        <f>IF($AE709&lt;&gt;"",VLOOKUP($AE709,Afleveradressen!$A$8:$P$57,7,FALSE),"")</f>
        <v/>
      </c>
      <c r="L709" s="72" t="str">
        <f>IF(AND('Taarten koppelen'!E16&lt;&gt;"",$Y709&lt;&gt;""),'Taarten koppelen'!E16,"")</f>
        <v/>
      </c>
      <c r="M709" s="72" t="str">
        <f>IF(AND('Taarten koppelen'!F16&lt;&gt;"",$Y709&lt;&gt;""),'Taarten koppelen'!F16,"")</f>
        <v/>
      </c>
      <c r="N709" s="72" t="str">
        <f>IF($AE709&lt;&gt;"",VLOOKUP($AE709,Afleveradressen!$A$8:$P$57,11,FALSE),"")</f>
        <v/>
      </c>
      <c r="O709" s="101" t="str">
        <f>IF($AE709&lt;&gt;"",VLOOKUP($AE709,Afleveradressen!$A$8:$P$57,12,FALSE),"")</f>
        <v/>
      </c>
      <c r="P709" s="72" t="str">
        <f>IF(AND('Taarten koppelen'!G16&lt;&gt;"",$Y709&lt;&gt;""),'Taarten koppelen'!G16,"")</f>
        <v/>
      </c>
      <c r="Q709" s="17" t="str">
        <f t="shared" si="20"/>
        <v/>
      </c>
      <c r="R709" s="102" t="str">
        <f>IF($AE709&lt;&gt;"",VLOOKUP($AE709,Afleveradressen!$A$8:$P$57,8,FALSE),"")</f>
        <v/>
      </c>
      <c r="S709" s="105" t="str">
        <f>IF($AE709&lt;&gt;"",VLOOKUP($AE709,Afleveradressen!$A$8:$P$57,14,FALSE),"")</f>
        <v/>
      </c>
      <c r="T709" s="103" t="str">
        <f>IF(S709&lt;&gt;"",VLOOKUP($S709,stamgegevens!$B$5:$E$15,3,FALSE),"")</f>
        <v/>
      </c>
      <c r="U709" s="103" t="str">
        <f>IF(T709&lt;&gt;"",VLOOKUP($S709,stamgegevens!$B$5:$E$15,4,FALSE),"")</f>
        <v/>
      </c>
      <c r="V709" s="17"/>
      <c r="W709" s="17"/>
      <c r="X709" s="17" t="str">
        <f>IF(Y709="","",VLOOKUP(Y709,stamgegevens!$C$23:$H$52,6,FALSE))</f>
        <v/>
      </c>
      <c r="Y709" s="104" t="str">
        <f>IF('Taarten koppelen'!$X16&lt;&gt;"",'Taarten koppelen'!$X$4,"")</f>
        <v/>
      </c>
      <c r="Z709" s="17" t="str">
        <f>IF('Taarten koppelen'!X16&lt;&gt;"",'Taarten koppelen'!X16,"")</f>
        <v/>
      </c>
      <c r="AE709" s="1" t="str">
        <f t="shared" si="21"/>
        <v/>
      </c>
    </row>
    <row r="710" spans="4:31" x14ac:dyDescent="0.2">
      <c r="D710" s="100" t="str">
        <f>IF($AE710&lt;&gt;"",VLOOKUP($AE710,Afleveradressen!$A$8:$P$57,15,FALSE),"")</f>
        <v/>
      </c>
      <c r="E710" s="17"/>
      <c r="F710" s="17" t="str">
        <f>IF(AE710&lt;&gt;"",Bestelformulier!$F$44,"")</f>
        <v/>
      </c>
      <c r="G710" s="104"/>
      <c r="H710" s="100" t="str">
        <f>IF($AE710&lt;&gt;"",VLOOKUP($AE710,Afleveradressen!$A$8:$P$57,4,FALSE),"")</f>
        <v/>
      </c>
      <c r="I710" s="101" t="str">
        <f>IF($AE710&lt;&gt;"",VLOOKUP($AE710,Afleveradressen!$A$8:$P$57,5,FALSE),"")</f>
        <v/>
      </c>
      <c r="J710" s="101" t="str">
        <f>IF($AE710&lt;&gt;"",VLOOKUP($AE710,Afleveradressen!$A$8:$P$57,6,FALSE),"")</f>
        <v/>
      </c>
      <c r="K710" s="102" t="str">
        <f>IF($AE710&lt;&gt;"",VLOOKUP($AE710,Afleveradressen!$A$8:$P$57,7,FALSE),"")</f>
        <v/>
      </c>
      <c r="L710" s="72" t="str">
        <f>IF(AND('Taarten koppelen'!E17&lt;&gt;"",$Y710&lt;&gt;""),'Taarten koppelen'!E17,"")</f>
        <v/>
      </c>
      <c r="M710" s="72" t="str">
        <f>IF(AND('Taarten koppelen'!F17&lt;&gt;"",$Y710&lt;&gt;""),'Taarten koppelen'!F17,"")</f>
        <v/>
      </c>
      <c r="N710" s="72" t="str">
        <f>IF($AE710&lt;&gt;"",VLOOKUP($AE710,Afleveradressen!$A$8:$P$57,11,FALSE),"")</f>
        <v/>
      </c>
      <c r="O710" s="101" t="str">
        <f>IF($AE710&lt;&gt;"",VLOOKUP($AE710,Afleveradressen!$A$8:$P$57,12,FALSE),"")</f>
        <v/>
      </c>
      <c r="P710" s="72" t="str">
        <f>IF(AND('Taarten koppelen'!G17&lt;&gt;"",$Y710&lt;&gt;""),'Taarten koppelen'!G17,"")</f>
        <v/>
      </c>
      <c r="Q710" s="17" t="str">
        <f t="shared" si="20"/>
        <v/>
      </c>
      <c r="R710" s="102" t="str">
        <f>IF($AE710&lt;&gt;"",VLOOKUP($AE710,Afleveradressen!$A$8:$P$57,8,FALSE),"")</f>
        <v/>
      </c>
      <c r="S710" s="105" t="str">
        <f>IF($AE710&lt;&gt;"",VLOOKUP($AE710,Afleveradressen!$A$8:$P$57,14,FALSE),"")</f>
        <v/>
      </c>
      <c r="T710" s="103" t="str">
        <f>IF(S710&lt;&gt;"",VLOOKUP($S710,stamgegevens!$B$5:$E$15,3,FALSE),"")</f>
        <v/>
      </c>
      <c r="U710" s="103" t="str">
        <f>IF(T710&lt;&gt;"",VLOOKUP($S710,stamgegevens!$B$5:$E$15,4,FALSE),"")</f>
        <v/>
      </c>
      <c r="V710" s="17"/>
      <c r="W710" s="17"/>
      <c r="X710" s="17" t="str">
        <f>IF(Y710="","",VLOOKUP(Y710,stamgegevens!$C$23:$H$52,6,FALSE))</f>
        <v/>
      </c>
      <c r="Y710" s="104" t="str">
        <f>IF('Taarten koppelen'!$X17&lt;&gt;"",'Taarten koppelen'!$X$4,"")</f>
        <v/>
      </c>
      <c r="Z710" s="17" t="str">
        <f>IF('Taarten koppelen'!X17&lt;&gt;"",'Taarten koppelen'!X17,"")</f>
        <v/>
      </c>
      <c r="AE710" s="1" t="str">
        <f t="shared" si="21"/>
        <v/>
      </c>
    </row>
    <row r="711" spans="4:31" x14ac:dyDescent="0.2">
      <c r="D711" s="100" t="str">
        <f>IF($AE711&lt;&gt;"",VLOOKUP($AE711,Afleveradressen!$A$8:$P$57,15,FALSE),"")</f>
        <v/>
      </c>
      <c r="E711" s="17"/>
      <c r="F711" s="17" t="str">
        <f>IF(AE711&lt;&gt;"",Bestelformulier!$F$44,"")</f>
        <v/>
      </c>
      <c r="G711" s="104"/>
      <c r="H711" s="100" t="str">
        <f>IF($AE711&lt;&gt;"",VLOOKUP($AE711,Afleveradressen!$A$8:$P$57,4,FALSE),"")</f>
        <v/>
      </c>
      <c r="I711" s="101" t="str">
        <f>IF($AE711&lt;&gt;"",VLOOKUP($AE711,Afleveradressen!$A$8:$P$57,5,FALSE),"")</f>
        <v/>
      </c>
      <c r="J711" s="101" t="str">
        <f>IF($AE711&lt;&gt;"",VLOOKUP($AE711,Afleveradressen!$A$8:$P$57,6,FALSE),"")</f>
        <v/>
      </c>
      <c r="K711" s="102" t="str">
        <f>IF($AE711&lt;&gt;"",VLOOKUP($AE711,Afleveradressen!$A$8:$P$57,7,FALSE),"")</f>
        <v/>
      </c>
      <c r="L711" s="72" t="str">
        <f>IF(AND('Taarten koppelen'!E18&lt;&gt;"",$Y711&lt;&gt;""),'Taarten koppelen'!E18,"")</f>
        <v/>
      </c>
      <c r="M711" s="72" t="str">
        <f>IF(AND('Taarten koppelen'!F18&lt;&gt;"",$Y711&lt;&gt;""),'Taarten koppelen'!F18,"")</f>
        <v/>
      </c>
      <c r="N711" s="72" t="str">
        <f>IF($AE711&lt;&gt;"",VLOOKUP($AE711,Afleveradressen!$A$8:$P$57,11,FALSE),"")</f>
        <v/>
      </c>
      <c r="O711" s="101" t="str">
        <f>IF($AE711&lt;&gt;"",VLOOKUP($AE711,Afleveradressen!$A$8:$P$57,12,FALSE),"")</f>
        <v/>
      </c>
      <c r="P711" s="72" t="str">
        <f>IF(AND('Taarten koppelen'!G18&lt;&gt;"",$Y711&lt;&gt;""),'Taarten koppelen'!G18,"")</f>
        <v/>
      </c>
      <c r="Q711" s="17" t="str">
        <f t="shared" ref="Q711:Q774" si="22">IF(P711&lt;&gt;"","NL","")</f>
        <v/>
      </c>
      <c r="R711" s="102" t="str">
        <f>IF($AE711&lt;&gt;"",VLOOKUP($AE711,Afleveradressen!$A$8:$P$57,8,FALSE),"")</f>
        <v/>
      </c>
      <c r="S711" s="105" t="str">
        <f>IF($AE711&lt;&gt;"",VLOOKUP($AE711,Afleveradressen!$A$8:$P$57,14,FALSE),"")</f>
        <v/>
      </c>
      <c r="T711" s="103" t="str">
        <f>IF(S711&lt;&gt;"",VLOOKUP($S711,stamgegevens!$B$5:$E$15,3,FALSE),"")</f>
        <v/>
      </c>
      <c r="U711" s="103" t="str">
        <f>IF(T711&lt;&gt;"",VLOOKUP($S711,stamgegevens!$B$5:$E$15,4,FALSE),"")</f>
        <v/>
      </c>
      <c r="V711" s="17"/>
      <c r="W711" s="17"/>
      <c r="X711" s="17" t="str">
        <f>IF(Y711="","",VLOOKUP(Y711,stamgegevens!$C$23:$H$52,6,FALSE))</f>
        <v/>
      </c>
      <c r="Y711" s="104" t="str">
        <f>IF('Taarten koppelen'!$X18&lt;&gt;"",'Taarten koppelen'!$X$4,"")</f>
        <v/>
      </c>
      <c r="Z711" s="17" t="str">
        <f>IF('Taarten koppelen'!X18&lt;&gt;"",'Taarten koppelen'!X18,"")</f>
        <v/>
      </c>
      <c r="AE711" s="1" t="str">
        <f t="shared" si="21"/>
        <v/>
      </c>
    </row>
    <row r="712" spans="4:31" x14ac:dyDescent="0.2">
      <c r="D712" s="100" t="str">
        <f>IF($AE712&lt;&gt;"",VLOOKUP($AE712,Afleveradressen!$A$8:$P$57,15,FALSE),"")</f>
        <v/>
      </c>
      <c r="E712" s="17"/>
      <c r="F712" s="17" t="str">
        <f>IF(AE712&lt;&gt;"",Bestelformulier!$F$44,"")</f>
        <v/>
      </c>
      <c r="G712" s="104"/>
      <c r="H712" s="100" t="str">
        <f>IF($AE712&lt;&gt;"",VLOOKUP($AE712,Afleveradressen!$A$8:$P$57,4,FALSE),"")</f>
        <v/>
      </c>
      <c r="I712" s="101" t="str">
        <f>IF($AE712&lt;&gt;"",VLOOKUP($AE712,Afleveradressen!$A$8:$P$57,5,FALSE),"")</f>
        <v/>
      </c>
      <c r="J712" s="101" t="str">
        <f>IF($AE712&lt;&gt;"",VLOOKUP($AE712,Afleveradressen!$A$8:$P$57,6,FALSE),"")</f>
        <v/>
      </c>
      <c r="K712" s="102" t="str">
        <f>IF($AE712&lt;&gt;"",VLOOKUP($AE712,Afleveradressen!$A$8:$P$57,7,FALSE),"")</f>
        <v/>
      </c>
      <c r="L712" s="72" t="str">
        <f>IF(AND('Taarten koppelen'!E19&lt;&gt;"",$Y712&lt;&gt;""),'Taarten koppelen'!E19,"")</f>
        <v/>
      </c>
      <c r="M712" s="72" t="str">
        <f>IF(AND('Taarten koppelen'!F19&lt;&gt;"",$Y712&lt;&gt;""),'Taarten koppelen'!F19,"")</f>
        <v/>
      </c>
      <c r="N712" s="72" t="str">
        <f>IF($AE712&lt;&gt;"",VLOOKUP($AE712,Afleveradressen!$A$8:$P$57,11,FALSE),"")</f>
        <v/>
      </c>
      <c r="O712" s="101" t="str">
        <f>IF($AE712&lt;&gt;"",VLOOKUP($AE712,Afleveradressen!$A$8:$P$57,12,FALSE),"")</f>
        <v/>
      </c>
      <c r="P712" s="72" t="str">
        <f>IF(AND('Taarten koppelen'!G19&lt;&gt;"",$Y712&lt;&gt;""),'Taarten koppelen'!G19,"")</f>
        <v/>
      </c>
      <c r="Q712" s="17" t="str">
        <f t="shared" si="22"/>
        <v/>
      </c>
      <c r="R712" s="102" t="str">
        <f>IF($AE712&lt;&gt;"",VLOOKUP($AE712,Afleveradressen!$A$8:$P$57,8,FALSE),"")</f>
        <v/>
      </c>
      <c r="S712" s="105" t="str">
        <f>IF($AE712&lt;&gt;"",VLOOKUP($AE712,Afleveradressen!$A$8:$P$57,14,FALSE),"")</f>
        <v/>
      </c>
      <c r="T712" s="103" t="str">
        <f>IF(S712&lt;&gt;"",VLOOKUP($S712,stamgegevens!$B$5:$E$15,3,FALSE),"")</f>
        <v/>
      </c>
      <c r="U712" s="103" t="str">
        <f>IF(T712&lt;&gt;"",VLOOKUP($S712,stamgegevens!$B$5:$E$15,4,FALSE),"")</f>
        <v/>
      </c>
      <c r="V712" s="17"/>
      <c r="W712" s="17"/>
      <c r="X712" s="17" t="str">
        <f>IF(Y712="","",VLOOKUP(Y712,stamgegevens!$C$23:$H$52,6,FALSE))</f>
        <v/>
      </c>
      <c r="Y712" s="104" t="str">
        <f>IF('Taarten koppelen'!$X19&lt;&gt;"",'Taarten koppelen'!$X$4,"")</f>
        <v/>
      </c>
      <c r="Z712" s="17" t="str">
        <f>IF('Taarten koppelen'!X19&lt;&gt;"",'Taarten koppelen'!X19,"")</f>
        <v/>
      </c>
      <c r="AE712" s="1" t="str">
        <f t="shared" ref="AE712:AE775" si="23">CONCATENATE(L712,M712,P712)</f>
        <v/>
      </c>
    </row>
    <row r="713" spans="4:31" x14ac:dyDescent="0.2">
      <c r="D713" s="100" t="str">
        <f>IF($AE713&lt;&gt;"",VLOOKUP($AE713,Afleveradressen!$A$8:$P$57,15,FALSE),"")</f>
        <v/>
      </c>
      <c r="E713" s="17"/>
      <c r="F713" s="17" t="str">
        <f>IF(AE713&lt;&gt;"",Bestelformulier!$F$44,"")</f>
        <v/>
      </c>
      <c r="G713" s="104"/>
      <c r="H713" s="100" t="str">
        <f>IF($AE713&lt;&gt;"",VLOOKUP($AE713,Afleveradressen!$A$8:$P$57,4,FALSE),"")</f>
        <v/>
      </c>
      <c r="I713" s="101" t="str">
        <f>IF($AE713&lt;&gt;"",VLOOKUP($AE713,Afleveradressen!$A$8:$P$57,5,FALSE),"")</f>
        <v/>
      </c>
      <c r="J713" s="101" t="str">
        <f>IF($AE713&lt;&gt;"",VLOOKUP($AE713,Afleveradressen!$A$8:$P$57,6,FALSE),"")</f>
        <v/>
      </c>
      <c r="K713" s="102" t="str">
        <f>IF($AE713&lt;&gt;"",VLOOKUP($AE713,Afleveradressen!$A$8:$P$57,7,FALSE),"")</f>
        <v/>
      </c>
      <c r="L713" s="72" t="str">
        <f>IF(AND('Taarten koppelen'!E20&lt;&gt;"",$Y713&lt;&gt;""),'Taarten koppelen'!E20,"")</f>
        <v/>
      </c>
      <c r="M713" s="72" t="str">
        <f>IF(AND('Taarten koppelen'!F20&lt;&gt;"",$Y713&lt;&gt;""),'Taarten koppelen'!F20,"")</f>
        <v/>
      </c>
      <c r="N713" s="72" t="str">
        <f>IF($AE713&lt;&gt;"",VLOOKUP($AE713,Afleveradressen!$A$8:$P$57,11,FALSE),"")</f>
        <v/>
      </c>
      <c r="O713" s="101" t="str">
        <f>IF($AE713&lt;&gt;"",VLOOKUP($AE713,Afleveradressen!$A$8:$P$57,12,FALSE),"")</f>
        <v/>
      </c>
      <c r="P713" s="72" t="str">
        <f>IF(AND('Taarten koppelen'!G20&lt;&gt;"",$Y713&lt;&gt;""),'Taarten koppelen'!G20,"")</f>
        <v/>
      </c>
      <c r="Q713" s="17" t="str">
        <f t="shared" si="22"/>
        <v/>
      </c>
      <c r="R713" s="102" t="str">
        <f>IF($AE713&lt;&gt;"",VLOOKUP($AE713,Afleveradressen!$A$8:$P$57,8,FALSE),"")</f>
        <v/>
      </c>
      <c r="S713" s="105" t="str">
        <f>IF($AE713&lt;&gt;"",VLOOKUP($AE713,Afleveradressen!$A$8:$P$57,14,FALSE),"")</f>
        <v/>
      </c>
      <c r="T713" s="103" t="str">
        <f>IF(S713&lt;&gt;"",VLOOKUP($S713,stamgegevens!$B$5:$E$15,3,FALSE),"")</f>
        <v/>
      </c>
      <c r="U713" s="103" t="str">
        <f>IF(T713&lt;&gt;"",VLOOKUP($S713,stamgegevens!$B$5:$E$15,4,FALSE),"")</f>
        <v/>
      </c>
      <c r="V713" s="17"/>
      <c r="W713" s="17"/>
      <c r="X713" s="17" t="str">
        <f>IF(Y713="","",VLOOKUP(Y713,stamgegevens!$C$23:$H$52,6,FALSE))</f>
        <v/>
      </c>
      <c r="Y713" s="104" t="str">
        <f>IF('Taarten koppelen'!$X20&lt;&gt;"",'Taarten koppelen'!$X$4,"")</f>
        <v/>
      </c>
      <c r="Z713" s="17" t="str">
        <f>IF('Taarten koppelen'!X20&lt;&gt;"",'Taarten koppelen'!X20,"")</f>
        <v/>
      </c>
      <c r="AE713" s="1" t="str">
        <f t="shared" si="23"/>
        <v/>
      </c>
    </row>
    <row r="714" spans="4:31" x14ac:dyDescent="0.2">
      <c r="D714" s="100" t="str">
        <f>IF($AE714&lt;&gt;"",VLOOKUP($AE714,Afleveradressen!$A$8:$P$57,15,FALSE),"")</f>
        <v/>
      </c>
      <c r="E714" s="17"/>
      <c r="F714" s="17" t="str">
        <f>IF(AE714&lt;&gt;"",Bestelformulier!$F$44,"")</f>
        <v/>
      </c>
      <c r="G714" s="104"/>
      <c r="H714" s="100" t="str">
        <f>IF($AE714&lt;&gt;"",VLOOKUP($AE714,Afleveradressen!$A$8:$P$57,4,FALSE),"")</f>
        <v/>
      </c>
      <c r="I714" s="101" t="str">
        <f>IF($AE714&lt;&gt;"",VLOOKUP($AE714,Afleveradressen!$A$8:$P$57,5,FALSE),"")</f>
        <v/>
      </c>
      <c r="J714" s="101" t="str">
        <f>IF($AE714&lt;&gt;"",VLOOKUP($AE714,Afleveradressen!$A$8:$P$57,6,FALSE),"")</f>
        <v/>
      </c>
      <c r="K714" s="102" t="str">
        <f>IF($AE714&lt;&gt;"",VLOOKUP($AE714,Afleveradressen!$A$8:$P$57,7,FALSE),"")</f>
        <v/>
      </c>
      <c r="L714" s="72" t="str">
        <f>IF(AND('Taarten koppelen'!E21&lt;&gt;"",$Y714&lt;&gt;""),'Taarten koppelen'!E21,"")</f>
        <v/>
      </c>
      <c r="M714" s="72" t="str">
        <f>IF(AND('Taarten koppelen'!F21&lt;&gt;"",$Y714&lt;&gt;""),'Taarten koppelen'!F21,"")</f>
        <v/>
      </c>
      <c r="N714" s="72" t="str">
        <f>IF($AE714&lt;&gt;"",VLOOKUP($AE714,Afleveradressen!$A$8:$P$57,11,FALSE),"")</f>
        <v/>
      </c>
      <c r="O714" s="101" t="str">
        <f>IF($AE714&lt;&gt;"",VLOOKUP($AE714,Afleveradressen!$A$8:$P$57,12,FALSE),"")</f>
        <v/>
      </c>
      <c r="P714" s="72" t="str">
        <f>IF(AND('Taarten koppelen'!G21&lt;&gt;"",$Y714&lt;&gt;""),'Taarten koppelen'!G21,"")</f>
        <v/>
      </c>
      <c r="Q714" s="17" t="str">
        <f t="shared" si="22"/>
        <v/>
      </c>
      <c r="R714" s="102" t="str">
        <f>IF($AE714&lt;&gt;"",VLOOKUP($AE714,Afleveradressen!$A$8:$P$57,8,FALSE),"")</f>
        <v/>
      </c>
      <c r="S714" s="105" t="str">
        <f>IF($AE714&lt;&gt;"",VLOOKUP($AE714,Afleveradressen!$A$8:$P$57,14,FALSE),"")</f>
        <v/>
      </c>
      <c r="T714" s="103" t="str">
        <f>IF(S714&lt;&gt;"",VLOOKUP($S714,stamgegevens!$B$5:$E$15,3,FALSE),"")</f>
        <v/>
      </c>
      <c r="U714" s="103" t="str">
        <f>IF(T714&lt;&gt;"",VLOOKUP($S714,stamgegevens!$B$5:$E$15,4,FALSE),"")</f>
        <v/>
      </c>
      <c r="V714" s="17"/>
      <c r="W714" s="17"/>
      <c r="X714" s="17" t="str">
        <f>IF(Y714="","",VLOOKUP(Y714,stamgegevens!$C$23:$H$52,6,FALSE))</f>
        <v/>
      </c>
      <c r="Y714" s="104" t="str">
        <f>IF('Taarten koppelen'!$X21&lt;&gt;"",'Taarten koppelen'!$X$4,"")</f>
        <v/>
      </c>
      <c r="Z714" s="17" t="str">
        <f>IF('Taarten koppelen'!X21&lt;&gt;"",'Taarten koppelen'!X21,"")</f>
        <v/>
      </c>
      <c r="AE714" s="1" t="str">
        <f t="shared" si="23"/>
        <v/>
      </c>
    </row>
    <row r="715" spans="4:31" x14ac:dyDescent="0.2">
      <c r="D715" s="100" t="str">
        <f>IF($AE715&lt;&gt;"",VLOOKUP($AE715,Afleveradressen!$A$8:$P$57,15,FALSE),"")</f>
        <v/>
      </c>
      <c r="E715" s="17"/>
      <c r="F715" s="17" t="str">
        <f>IF(AE715&lt;&gt;"",Bestelformulier!$F$44,"")</f>
        <v/>
      </c>
      <c r="G715" s="104"/>
      <c r="H715" s="100" t="str">
        <f>IF($AE715&lt;&gt;"",VLOOKUP($AE715,Afleveradressen!$A$8:$P$57,4,FALSE),"")</f>
        <v/>
      </c>
      <c r="I715" s="101" t="str">
        <f>IF($AE715&lt;&gt;"",VLOOKUP($AE715,Afleveradressen!$A$8:$P$57,5,FALSE),"")</f>
        <v/>
      </c>
      <c r="J715" s="101" t="str">
        <f>IF($AE715&lt;&gt;"",VLOOKUP($AE715,Afleveradressen!$A$8:$P$57,6,FALSE),"")</f>
        <v/>
      </c>
      <c r="K715" s="102" t="str">
        <f>IF($AE715&lt;&gt;"",VLOOKUP($AE715,Afleveradressen!$A$8:$P$57,7,FALSE),"")</f>
        <v/>
      </c>
      <c r="L715" s="72" t="str">
        <f>IF(AND('Taarten koppelen'!E22&lt;&gt;"",$Y715&lt;&gt;""),'Taarten koppelen'!E22,"")</f>
        <v/>
      </c>
      <c r="M715" s="72" t="str">
        <f>IF(AND('Taarten koppelen'!F22&lt;&gt;"",$Y715&lt;&gt;""),'Taarten koppelen'!F22,"")</f>
        <v/>
      </c>
      <c r="N715" s="72" t="str">
        <f>IF($AE715&lt;&gt;"",VLOOKUP($AE715,Afleveradressen!$A$8:$P$57,11,FALSE),"")</f>
        <v/>
      </c>
      <c r="O715" s="101" t="str">
        <f>IF($AE715&lt;&gt;"",VLOOKUP($AE715,Afleveradressen!$A$8:$P$57,12,FALSE),"")</f>
        <v/>
      </c>
      <c r="P715" s="72" t="str">
        <f>IF(AND('Taarten koppelen'!G22&lt;&gt;"",$Y715&lt;&gt;""),'Taarten koppelen'!G22,"")</f>
        <v/>
      </c>
      <c r="Q715" s="17" t="str">
        <f t="shared" si="22"/>
        <v/>
      </c>
      <c r="R715" s="102" t="str">
        <f>IF($AE715&lt;&gt;"",VLOOKUP($AE715,Afleveradressen!$A$8:$P$57,8,FALSE),"")</f>
        <v/>
      </c>
      <c r="S715" s="105" t="str">
        <f>IF($AE715&lt;&gt;"",VLOOKUP($AE715,Afleveradressen!$A$8:$P$57,14,FALSE),"")</f>
        <v/>
      </c>
      <c r="T715" s="103" t="str">
        <f>IF(S715&lt;&gt;"",VLOOKUP($S715,stamgegevens!$B$5:$E$15,3,FALSE),"")</f>
        <v/>
      </c>
      <c r="U715" s="103" t="str">
        <f>IF(T715&lt;&gt;"",VLOOKUP($S715,stamgegevens!$B$5:$E$15,4,FALSE),"")</f>
        <v/>
      </c>
      <c r="V715" s="17"/>
      <c r="W715" s="17"/>
      <c r="X715" s="17" t="str">
        <f>IF(Y715="","",VLOOKUP(Y715,stamgegevens!$C$23:$H$52,6,FALSE))</f>
        <v/>
      </c>
      <c r="Y715" s="104" t="str">
        <f>IF('Taarten koppelen'!$X22&lt;&gt;"",'Taarten koppelen'!$X$4,"")</f>
        <v/>
      </c>
      <c r="Z715" s="17" t="str">
        <f>IF('Taarten koppelen'!X22&lt;&gt;"",'Taarten koppelen'!X22,"")</f>
        <v/>
      </c>
      <c r="AE715" s="1" t="str">
        <f t="shared" si="23"/>
        <v/>
      </c>
    </row>
    <row r="716" spans="4:31" x14ac:dyDescent="0.2">
      <c r="D716" s="100" t="str">
        <f>IF($AE716&lt;&gt;"",VLOOKUP($AE716,Afleveradressen!$A$8:$P$57,15,FALSE),"")</f>
        <v/>
      </c>
      <c r="E716" s="17"/>
      <c r="F716" s="17" t="str">
        <f>IF(AE716&lt;&gt;"",Bestelformulier!$F$44,"")</f>
        <v/>
      </c>
      <c r="G716" s="104"/>
      <c r="H716" s="100" t="str">
        <f>IF($AE716&lt;&gt;"",VLOOKUP($AE716,Afleveradressen!$A$8:$P$57,4,FALSE),"")</f>
        <v/>
      </c>
      <c r="I716" s="101" t="str">
        <f>IF($AE716&lt;&gt;"",VLOOKUP($AE716,Afleveradressen!$A$8:$P$57,5,FALSE),"")</f>
        <v/>
      </c>
      <c r="J716" s="101" t="str">
        <f>IF($AE716&lt;&gt;"",VLOOKUP($AE716,Afleveradressen!$A$8:$P$57,6,FALSE),"")</f>
        <v/>
      </c>
      <c r="K716" s="102" t="str">
        <f>IF($AE716&lt;&gt;"",VLOOKUP($AE716,Afleveradressen!$A$8:$P$57,7,FALSE),"")</f>
        <v/>
      </c>
      <c r="L716" s="72" t="str">
        <f>IF(AND('Taarten koppelen'!E23&lt;&gt;"",$Y716&lt;&gt;""),'Taarten koppelen'!E23,"")</f>
        <v/>
      </c>
      <c r="M716" s="72" t="str">
        <f>IF(AND('Taarten koppelen'!F23&lt;&gt;"",$Y716&lt;&gt;""),'Taarten koppelen'!F23,"")</f>
        <v/>
      </c>
      <c r="N716" s="72" t="str">
        <f>IF($AE716&lt;&gt;"",VLOOKUP($AE716,Afleveradressen!$A$8:$P$57,11,FALSE),"")</f>
        <v/>
      </c>
      <c r="O716" s="101" t="str">
        <f>IF($AE716&lt;&gt;"",VLOOKUP($AE716,Afleveradressen!$A$8:$P$57,12,FALSE),"")</f>
        <v/>
      </c>
      <c r="P716" s="72" t="str">
        <f>IF(AND('Taarten koppelen'!G23&lt;&gt;"",$Y716&lt;&gt;""),'Taarten koppelen'!G23,"")</f>
        <v/>
      </c>
      <c r="Q716" s="17" t="str">
        <f t="shared" si="22"/>
        <v/>
      </c>
      <c r="R716" s="102" t="str">
        <f>IF($AE716&lt;&gt;"",VLOOKUP($AE716,Afleveradressen!$A$8:$P$57,8,FALSE),"")</f>
        <v/>
      </c>
      <c r="S716" s="105" t="str">
        <f>IF($AE716&lt;&gt;"",VLOOKUP($AE716,Afleveradressen!$A$8:$P$57,14,FALSE),"")</f>
        <v/>
      </c>
      <c r="T716" s="103" t="str">
        <f>IF(S716&lt;&gt;"",VLOOKUP($S716,stamgegevens!$B$5:$E$15,3,FALSE),"")</f>
        <v/>
      </c>
      <c r="U716" s="103" t="str">
        <f>IF(T716&lt;&gt;"",VLOOKUP($S716,stamgegevens!$B$5:$E$15,4,FALSE),"")</f>
        <v/>
      </c>
      <c r="V716" s="17"/>
      <c r="W716" s="17"/>
      <c r="X716" s="17" t="str">
        <f>IF(Y716="","",VLOOKUP(Y716,stamgegevens!$C$23:$H$52,6,FALSE))</f>
        <v/>
      </c>
      <c r="Y716" s="104" t="str">
        <f>IF('Taarten koppelen'!$X23&lt;&gt;"",'Taarten koppelen'!$X$4,"")</f>
        <v/>
      </c>
      <c r="Z716" s="17" t="str">
        <f>IF('Taarten koppelen'!X23&lt;&gt;"",'Taarten koppelen'!X23,"")</f>
        <v/>
      </c>
      <c r="AE716" s="1" t="str">
        <f t="shared" si="23"/>
        <v/>
      </c>
    </row>
    <row r="717" spans="4:31" x14ac:dyDescent="0.2">
      <c r="D717" s="100" t="str">
        <f>IF($AE717&lt;&gt;"",VLOOKUP($AE717,Afleveradressen!$A$8:$P$57,15,FALSE),"")</f>
        <v/>
      </c>
      <c r="E717" s="17"/>
      <c r="F717" s="17" t="str">
        <f>IF(AE717&lt;&gt;"",Bestelformulier!$F$44,"")</f>
        <v/>
      </c>
      <c r="G717" s="104"/>
      <c r="H717" s="100" t="str">
        <f>IF($AE717&lt;&gt;"",VLOOKUP($AE717,Afleveradressen!$A$8:$P$57,4,FALSE),"")</f>
        <v/>
      </c>
      <c r="I717" s="101" t="str">
        <f>IF($AE717&lt;&gt;"",VLOOKUP($AE717,Afleveradressen!$A$8:$P$57,5,FALSE),"")</f>
        <v/>
      </c>
      <c r="J717" s="101" t="str">
        <f>IF($AE717&lt;&gt;"",VLOOKUP($AE717,Afleveradressen!$A$8:$P$57,6,FALSE),"")</f>
        <v/>
      </c>
      <c r="K717" s="102" t="str">
        <f>IF($AE717&lt;&gt;"",VLOOKUP($AE717,Afleveradressen!$A$8:$P$57,7,FALSE),"")</f>
        <v/>
      </c>
      <c r="L717" s="72" t="str">
        <f>IF(AND('Taarten koppelen'!E24&lt;&gt;"",$Y717&lt;&gt;""),'Taarten koppelen'!E24,"")</f>
        <v/>
      </c>
      <c r="M717" s="72" t="str">
        <f>IF(AND('Taarten koppelen'!F24&lt;&gt;"",$Y717&lt;&gt;""),'Taarten koppelen'!F24,"")</f>
        <v/>
      </c>
      <c r="N717" s="72" t="str">
        <f>IF($AE717&lt;&gt;"",VLOOKUP($AE717,Afleveradressen!$A$8:$P$57,11,FALSE),"")</f>
        <v/>
      </c>
      <c r="O717" s="101" t="str">
        <f>IF($AE717&lt;&gt;"",VLOOKUP($AE717,Afleveradressen!$A$8:$P$57,12,FALSE),"")</f>
        <v/>
      </c>
      <c r="P717" s="72" t="str">
        <f>IF(AND('Taarten koppelen'!G24&lt;&gt;"",$Y717&lt;&gt;""),'Taarten koppelen'!G24,"")</f>
        <v/>
      </c>
      <c r="Q717" s="17" t="str">
        <f t="shared" si="22"/>
        <v/>
      </c>
      <c r="R717" s="102" t="str">
        <f>IF($AE717&lt;&gt;"",VLOOKUP($AE717,Afleveradressen!$A$8:$P$57,8,FALSE),"")</f>
        <v/>
      </c>
      <c r="S717" s="105" t="str">
        <f>IF($AE717&lt;&gt;"",VLOOKUP($AE717,Afleveradressen!$A$8:$P$57,14,FALSE),"")</f>
        <v/>
      </c>
      <c r="T717" s="103" t="str">
        <f>IF(S717&lt;&gt;"",VLOOKUP($S717,stamgegevens!$B$5:$E$15,3,FALSE),"")</f>
        <v/>
      </c>
      <c r="U717" s="103" t="str">
        <f>IF(T717&lt;&gt;"",VLOOKUP($S717,stamgegevens!$B$5:$E$15,4,FALSE),"")</f>
        <v/>
      </c>
      <c r="V717" s="17"/>
      <c r="W717" s="17"/>
      <c r="X717" s="17" t="str">
        <f>IF(Y717="","",VLOOKUP(Y717,stamgegevens!$C$23:$H$52,6,FALSE))</f>
        <v/>
      </c>
      <c r="Y717" s="104" t="str">
        <f>IF('Taarten koppelen'!$X24&lt;&gt;"",'Taarten koppelen'!$X$4,"")</f>
        <v/>
      </c>
      <c r="Z717" s="17" t="str">
        <f>IF('Taarten koppelen'!X24&lt;&gt;"",'Taarten koppelen'!X24,"")</f>
        <v/>
      </c>
      <c r="AE717" s="1" t="str">
        <f t="shared" si="23"/>
        <v/>
      </c>
    </row>
    <row r="718" spans="4:31" x14ac:dyDescent="0.2">
      <c r="D718" s="100" t="str">
        <f>IF($AE718&lt;&gt;"",VLOOKUP($AE718,Afleveradressen!$A$8:$P$57,15,FALSE),"")</f>
        <v/>
      </c>
      <c r="E718" s="17"/>
      <c r="F718" s="17" t="str">
        <f>IF(AE718&lt;&gt;"",Bestelformulier!$F$44,"")</f>
        <v/>
      </c>
      <c r="G718" s="104"/>
      <c r="H718" s="100" t="str">
        <f>IF($AE718&lt;&gt;"",VLOOKUP($AE718,Afleveradressen!$A$8:$P$57,4,FALSE),"")</f>
        <v/>
      </c>
      <c r="I718" s="101" t="str">
        <f>IF($AE718&lt;&gt;"",VLOOKUP($AE718,Afleveradressen!$A$8:$P$57,5,FALSE),"")</f>
        <v/>
      </c>
      <c r="J718" s="101" t="str">
        <f>IF($AE718&lt;&gt;"",VLOOKUP($AE718,Afleveradressen!$A$8:$P$57,6,FALSE),"")</f>
        <v/>
      </c>
      <c r="K718" s="102" t="str">
        <f>IF($AE718&lt;&gt;"",VLOOKUP($AE718,Afleveradressen!$A$8:$P$57,7,FALSE),"")</f>
        <v/>
      </c>
      <c r="L718" s="72" t="str">
        <f>IF(AND('Taarten koppelen'!E25&lt;&gt;"",$Y718&lt;&gt;""),'Taarten koppelen'!E25,"")</f>
        <v/>
      </c>
      <c r="M718" s="72" t="str">
        <f>IF(AND('Taarten koppelen'!F25&lt;&gt;"",$Y718&lt;&gt;""),'Taarten koppelen'!F25,"")</f>
        <v/>
      </c>
      <c r="N718" s="72" t="str">
        <f>IF($AE718&lt;&gt;"",VLOOKUP($AE718,Afleveradressen!$A$8:$P$57,11,FALSE),"")</f>
        <v/>
      </c>
      <c r="O718" s="101" t="str">
        <f>IF($AE718&lt;&gt;"",VLOOKUP($AE718,Afleveradressen!$A$8:$P$57,12,FALSE),"")</f>
        <v/>
      </c>
      <c r="P718" s="72" t="str">
        <f>IF(AND('Taarten koppelen'!G25&lt;&gt;"",$Y718&lt;&gt;""),'Taarten koppelen'!G25,"")</f>
        <v/>
      </c>
      <c r="Q718" s="17" t="str">
        <f t="shared" si="22"/>
        <v/>
      </c>
      <c r="R718" s="102" t="str">
        <f>IF($AE718&lt;&gt;"",VLOOKUP($AE718,Afleveradressen!$A$8:$P$57,8,FALSE),"")</f>
        <v/>
      </c>
      <c r="S718" s="105" t="str">
        <f>IF($AE718&lt;&gt;"",VLOOKUP($AE718,Afleveradressen!$A$8:$P$57,14,FALSE),"")</f>
        <v/>
      </c>
      <c r="T718" s="103" t="str">
        <f>IF(S718&lt;&gt;"",VLOOKUP($S718,stamgegevens!$B$5:$E$15,3,FALSE),"")</f>
        <v/>
      </c>
      <c r="U718" s="103" t="str">
        <f>IF(T718&lt;&gt;"",VLOOKUP($S718,stamgegevens!$B$5:$E$15,4,FALSE),"")</f>
        <v/>
      </c>
      <c r="V718" s="17"/>
      <c r="W718" s="17"/>
      <c r="X718" s="17" t="str">
        <f>IF(Y718="","",VLOOKUP(Y718,stamgegevens!$C$23:$H$52,6,FALSE))</f>
        <v/>
      </c>
      <c r="Y718" s="104" t="str">
        <f>IF('Taarten koppelen'!$X25&lt;&gt;"",'Taarten koppelen'!$X$4,"")</f>
        <v/>
      </c>
      <c r="Z718" s="17" t="str">
        <f>IF('Taarten koppelen'!X25&lt;&gt;"",'Taarten koppelen'!X25,"")</f>
        <v/>
      </c>
      <c r="AE718" s="1" t="str">
        <f t="shared" si="23"/>
        <v/>
      </c>
    </row>
    <row r="719" spans="4:31" x14ac:dyDescent="0.2">
      <c r="D719" s="100" t="str">
        <f>IF($AE719&lt;&gt;"",VLOOKUP($AE719,Afleveradressen!$A$8:$P$57,15,FALSE),"")</f>
        <v/>
      </c>
      <c r="E719" s="17"/>
      <c r="F719" s="17" t="str">
        <f>IF(AE719&lt;&gt;"",Bestelformulier!$F$44,"")</f>
        <v/>
      </c>
      <c r="G719" s="104"/>
      <c r="H719" s="100" t="str">
        <f>IF($AE719&lt;&gt;"",VLOOKUP($AE719,Afleveradressen!$A$8:$P$57,4,FALSE),"")</f>
        <v/>
      </c>
      <c r="I719" s="101" t="str">
        <f>IF($AE719&lt;&gt;"",VLOOKUP($AE719,Afleveradressen!$A$8:$P$57,5,FALSE),"")</f>
        <v/>
      </c>
      <c r="J719" s="101" t="str">
        <f>IF($AE719&lt;&gt;"",VLOOKUP($AE719,Afleveradressen!$A$8:$P$57,6,FALSE),"")</f>
        <v/>
      </c>
      <c r="K719" s="102" t="str">
        <f>IF($AE719&lt;&gt;"",VLOOKUP($AE719,Afleveradressen!$A$8:$P$57,7,FALSE),"")</f>
        <v/>
      </c>
      <c r="L719" s="72" t="str">
        <f>IF(AND('Taarten koppelen'!E26&lt;&gt;"",$Y719&lt;&gt;""),'Taarten koppelen'!E26,"")</f>
        <v/>
      </c>
      <c r="M719" s="72" t="str">
        <f>IF(AND('Taarten koppelen'!F26&lt;&gt;"",$Y719&lt;&gt;""),'Taarten koppelen'!F26,"")</f>
        <v/>
      </c>
      <c r="N719" s="72" t="str">
        <f>IF($AE719&lt;&gt;"",VLOOKUP($AE719,Afleveradressen!$A$8:$P$57,11,FALSE),"")</f>
        <v/>
      </c>
      <c r="O719" s="101" t="str">
        <f>IF($AE719&lt;&gt;"",VLOOKUP($AE719,Afleveradressen!$A$8:$P$57,12,FALSE),"")</f>
        <v/>
      </c>
      <c r="P719" s="72" t="str">
        <f>IF(AND('Taarten koppelen'!G26&lt;&gt;"",$Y719&lt;&gt;""),'Taarten koppelen'!G26,"")</f>
        <v/>
      </c>
      <c r="Q719" s="17" t="str">
        <f t="shared" si="22"/>
        <v/>
      </c>
      <c r="R719" s="102" t="str">
        <f>IF($AE719&lt;&gt;"",VLOOKUP($AE719,Afleveradressen!$A$8:$P$57,8,FALSE),"")</f>
        <v/>
      </c>
      <c r="S719" s="105" t="str">
        <f>IF($AE719&lt;&gt;"",VLOOKUP($AE719,Afleveradressen!$A$8:$P$57,14,FALSE),"")</f>
        <v/>
      </c>
      <c r="T719" s="103" t="str">
        <f>IF(S719&lt;&gt;"",VLOOKUP($S719,stamgegevens!$B$5:$E$15,3,FALSE),"")</f>
        <v/>
      </c>
      <c r="U719" s="103" t="str">
        <f>IF(T719&lt;&gt;"",VLOOKUP($S719,stamgegevens!$B$5:$E$15,4,FALSE),"")</f>
        <v/>
      </c>
      <c r="V719" s="17"/>
      <c r="W719" s="17"/>
      <c r="X719" s="17" t="str">
        <f>IF(Y719="","",VLOOKUP(Y719,stamgegevens!$C$23:$H$52,6,FALSE))</f>
        <v/>
      </c>
      <c r="Y719" s="104" t="str">
        <f>IF('Taarten koppelen'!$X26&lt;&gt;"",'Taarten koppelen'!$X$4,"")</f>
        <v/>
      </c>
      <c r="Z719" s="17" t="str">
        <f>IF('Taarten koppelen'!X26&lt;&gt;"",'Taarten koppelen'!X26,"")</f>
        <v/>
      </c>
      <c r="AE719" s="1" t="str">
        <f t="shared" si="23"/>
        <v/>
      </c>
    </row>
    <row r="720" spans="4:31" x14ac:dyDescent="0.2">
      <c r="D720" s="100" t="str">
        <f>IF($AE720&lt;&gt;"",VLOOKUP($AE720,Afleveradressen!$A$8:$P$57,15,FALSE),"")</f>
        <v/>
      </c>
      <c r="E720" s="17"/>
      <c r="F720" s="17" t="str">
        <f>IF(AE720&lt;&gt;"",Bestelformulier!$F$44,"")</f>
        <v/>
      </c>
      <c r="G720" s="104"/>
      <c r="H720" s="100" t="str">
        <f>IF($AE720&lt;&gt;"",VLOOKUP($AE720,Afleveradressen!$A$8:$P$57,4,FALSE),"")</f>
        <v/>
      </c>
      <c r="I720" s="101" t="str">
        <f>IF($AE720&lt;&gt;"",VLOOKUP($AE720,Afleveradressen!$A$8:$P$57,5,FALSE),"")</f>
        <v/>
      </c>
      <c r="J720" s="101" t="str">
        <f>IF($AE720&lt;&gt;"",VLOOKUP($AE720,Afleveradressen!$A$8:$P$57,6,FALSE),"")</f>
        <v/>
      </c>
      <c r="K720" s="102" t="str">
        <f>IF($AE720&lt;&gt;"",VLOOKUP($AE720,Afleveradressen!$A$8:$P$57,7,FALSE),"")</f>
        <v/>
      </c>
      <c r="L720" s="72" t="str">
        <f>IF(AND('Taarten koppelen'!E27&lt;&gt;"",$Y720&lt;&gt;""),'Taarten koppelen'!E27,"")</f>
        <v/>
      </c>
      <c r="M720" s="72" t="str">
        <f>IF(AND('Taarten koppelen'!F27&lt;&gt;"",$Y720&lt;&gt;""),'Taarten koppelen'!F27,"")</f>
        <v/>
      </c>
      <c r="N720" s="72" t="str">
        <f>IF($AE720&lt;&gt;"",VLOOKUP($AE720,Afleveradressen!$A$8:$P$57,11,FALSE),"")</f>
        <v/>
      </c>
      <c r="O720" s="101" t="str">
        <f>IF($AE720&lt;&gt;"",VLOOKUP($AE720,Afleveradressen!$A$8:$P$57,12,FALSE),"")</f>
        <v/>
      </c>
      <c r="P720" s="72" t="str">
        <f>IF(AND('Taarten koppelen'!G27&lt;&gt;"",$Y720&lt;&gt;""),'Taarten koppelen'!G27,"")</f>
        <v/>
      </c>
      <c r="Q720" s="17" t="str">
        <f t="shared" si="22"/>
        <v/>
      </c>
      <c r="R720" s="102" t="str">
        <f>IF($AE720&lt;&gt;"",VLOOKUP($AE720,Afleveradressen!$A$8:$P$57,8,FALSE),"")</f>
        <v/>
      </c>
      <c r="S720" s="105" t="str">
        <f>IF($AE720&lt;&gt;"",VLOOKUP($AE720,Afleveradressen!$A$8:$P$57,14,FALSE),"")</f>
        <v/>
      </c>
      <c r="T720" s="103" t="str">
        <f>IF(S720&lt;&gt;"",VLOOKUP($S720,stamgegevens!$B$5:$E$15,3,FALSE),"")</f>
        <v/>
      </c>
      <c r="U720" s="103" t="str">
        <f>IF(T720&lt;&gt;"",VLOOKUP($S720,stamgegevens!$B$5:$E$15,4,FALSE),"")</f>
        <v/>
      </c>
      <c r="V720" s="17"/>
      <c r="W720" s="17"/>
      <c r="X720" s="17" t="str">
        <f>IF(Y720="","",VLOOKUP(Y720,stamgegevens!$C$23:$H$52,6,FALSE))</f>
        <v/>
      </c>
      <c r="Y720" s="104" t="str">
        <f>IF('Taarten koppelen'!$X27&lt;&gt;"",'Taarten koppelen'!$X$4,"")</f>
        <v/>
      </c>
      <c r="Z720" s="17" t="str">
        <f>IF('Taarten koppelen'!X27&lt;&gt;"",'Taarten koppelen'!X27,"")</f>
        <v/>
      </c>
      <c r="AE720" s="1" t="str">
        <f t="shared" si="23"/>
        <v/>
      </c>
    </row>
    <row r="721" spans="4:31" x14ac:dyDescent="0.2">
      <c r="D721" s="100" t="str">
        <f>IF($AE721&lt;&gt;"",VLOOKUP($AE721,Afleveradressen!$A$8:$P$57,15,FALSE),"")</f>
        <v/>
      </c>
      <c r="E721" s="17"/>
      <c r="F721" s="17" t="str">
        <f>IF(AE721&lt;&gt;"",Bestelformulier!$F$44,"")</f>
        <v/>
      </c>
      <c r="G721" s="104"/>
      <c r="H721" s="100" t="str">
        <f>IF($AE721&lt;&gt;"",VLOOKUP($AE721,Afleveradressen!$A$8:$P$57,4,FALSE),"")</f>
        <v/>
      </c>
      <c r="I721" s="101" t="str">
        <f>IF($AE721&lt;&gt;"",VLOOKUP($AE721,Afleveradressen!$A$8:$P$57,5,FALSE),"")</f>
        <v/>
      </c>
      <c r="J721" s="101" t="str">
        <f>IF($AE721&lt;&gt;"",VLOOKUP($AE721,Afleveradressen!$A$8:$P$57,6,FALSE),"")</f>
        <v/>
      </c>
      <c r="K721" s="102" t="str">
        <f>IF($AE721&lt;&gt;"",VLOOKUP($AE721,Afleveradressen!$A$8:$P$57,7,FALSE),"")</f>
        <v/>
      </c>
      <c r="L721" s="72" t="str">
        <f>IF(AND('Taarten koppelen'!E28&lt;&gt;"",$Y721&lt;&gt;""),'Taarten koppelen'!E28,"")</f>
        <v/>
      </c>
      <c r="M721" s="72" t="str">
        <f>IF(AND('Taarten koppelen'!F28&lt;&gt;"",$Y721&lt;&gt;""),'Taarten koppelen'!F28,"")</f>
        <v/>
      </c>
      <c r="N721" s="72" t="str">
        <f>IF($AE721&lt;&gt;"",VLOOKUP($AE721,Afleveradressen!$A$8:$P$57,11,FALSE),"")</f>
        <v/>
      </c>
      <c r="O721" s="101" t="str">
        <f>IF($AE721&lt;&gt;"",VLOOKUP($AE721,Afleveradressen!$A$8:$P$57,12,FALSE),"")</f>
        <v/>
      </c>
      <c r="P721" s="72" t="str">
        <f>IF(AND('Taarten koppelen'!G28&lt;&gt;"",$Y721&lt;&gt;""),'Taarten koppelen'!G28,"")</f>
        <v/>
      </c>
      <c r="Q721" s="17" t="str">
        <f t="shared" si="22"/>
        <v/>
      </c>
      <c r="R721" s="102" t="str">
        <f>IF($AE721&lt;&gt;"",VLOOKUP($AE721,Afleveradressen!$A$8:$P$57,8,FALSE),"")</f>
        <v/>
      </c>
      <c r="S721" s="105" t="str">
        <f>IF($AE721&lt;&gt;"",VLOOKUP($AE721,Afleveradressen!$A$8:$P$57,14,FALSE),"")</f>
        <v/>
      </c>
      <c r="T721" s="103" t="str">
        <f>IF(S721&lt;&gt;"",VLOOKUP($S721,stamgegevens!$B$5:$E$15,3,FALSE),"")</f>
        <v/>
      </c>
      <c r="U721" s="103" t="str">
        <f>IF(T721&lt;&gt;"",VLOOKUP($S721,stamgegevens!$B$5:$E$15,4,FALSE),"")</f>
        <v/>
      </c>
      <c r="V721" s="17"/>
      <c r="W721" s="17"/>
      <c r="X721" s="17" t="str">
        <f>IF(Y721="","",VLOOKUP(Y721,stamgegevens!$C$23:$H$52,6,FALSE))</f>
        <v/>
      </c>
      <c r="Y721" s="104" t="str">
        <f>IF('Taarten koppelen'!$X28&lt;&gt;"",'Taarten koppelen'!$X$4,"")</f>
        <v/>
      </c>
      <c r="Z721" s="17" t="str">
        <f>IF('Taarten koppelen'!X28&lt;&gt;"",'Taarten koppelen'!X28,"")</f>
        <v/>
      </c>
      <c r="AE721" s="1" t="str">
        <f t="shared" si="23"/>
        <v/>
      </c>
    </row>
    <row r="722" spans="4:31" x14ac:dyDescent="0.2">
      <c r="D722" s="100" t="str">
        <f>IF($AE722&lt;&gt;"",VLOOKUP($AE722,Afleveradressen!$A$8:$P$57,15,FALSE),"")</f>
        <v/>
      </c>
      <c r="E722" s="17"/>
      <c r="F722" s="17" t="str">
        <f>IF(AE722&lt;&gt;"",Bestelformulier!$F$44,"")</f>
        <v/>
      </c>
      <c r="G722" s="104"/>
      <c r="H722" s="100" t="str">
        <f>IF($AE722&lt;&gt;"",VLOOKUP($AE722,Afleveradressen!$A$8:$P$57,4,FALSE),"")</f>
        <v/>
      </c>
      <c r="I722" s="101" t="str">
        <f>IF($AE722&lt;&gt;"",VLOOKUP($AE722,Afleveradressen!$A$8:$P$57,5,FALSE),"")</f>
        <v/>
      </c>
      <c r="J722" s="101" t="str">
        <f>IF($AE722&lt;&gt;"",VLOOKUP($AE722,Afleveradressen!$A$8:$P$57,6,FALSE),"")</f>
        <v/>
      </c>
      <c r="K722" s="102" t="str">
        <f>IF($AE722&lt;&gt;"",VLOOKUP($AE722,Afleveradressen!$A$8:$P$57,7,FALSE),"")</f>
        <v/>
      </c>
      <c r="L722" s="72" t="str">
        <f>IF(AND('Taarten koppelen'!E29&lt;&gt;"",$Y722&lt;&gt;""),'Taarten koppelen'!E29,"")</f>
        <v/>
      </c>
      <c r="M722" s="72" t="str">
        <f>IF(AND('Taarten koppelen'!F29&lt;&gt;"",$Y722&lt;&gt;""),'Taarten koppelen'!F29,"")</f>
        <v/>
      </c>
      <c r="N722" s="72" t="str">
        <f>IF($AE722&lt;&gt;"",VLOOKUP($AE722,Afleveradressen!$A$8:$P$57,11,FALSE),"")</f>
        <v/>
      </c>
      <c r="O722" s="101" t="str">
        <f>IF($AE722&lt;&gt;"",VLOOKUP($AE722,Afleveradressen!$A$8:$P$57,12,FALSE),"")</f>
        <v/>
      </c>
      <c r="P722" s="72" t="str">
        <f>IF(AND('Taarten koppelen'!G29&lt;&gt;"",$Y722&lt;&gt;""),'Taarten koppelen'!G29,"")</f>
        <v/>
      </c>
      <c r="Q722" s="17" t="str">
        <f t="shared" si="22"/>
        <v/>
      </c>
      <c r="R722" s="102" t="str">
        <f>IF($AE722&lt;&gt;"",VLOOKUP($AE722,Afleveradressen!$A$8:$P$57,8,FALSE),"")</f>
        <v/>
      </c>
      <c r="S722" s="105" t="str">
        <f>IF($AE722&lt;&gt;"",VLOOKUP($AE722,Afleveradressen!$A$8:$P$57,14,FALSE),"")</f>
        <v/>
      </c>
      <c r="T722" s="103" t="str">
        <f>IF(S722&lt;&gt;"",VLOOKUP($S722,stamgegevens!$B$5:$E$15,3,FALSE),"")</f>
        <v/>
      </c>
      <c r="U722" s="103" t="str">
        <f>IF(T722&lt;&gt;"",VLOOKUP($S722,stamgegevens!$B$5:$E$15,4,FALSE),"")</f>
        <v/>
      </c>
      <c r="V722" s="17"/>
      <c r="W722" s="17"/>
      <c r="X722" s="17" t="str">
        <f>IF(Y722="","",VLOOKUP(Y722,stamgegevens!$C$23:$H$52,6,FALSE))</f>
        <v/>
      </c>
      <c r="Y722" s="104" t="str">
        <f>IF('Taarten koppelen'!$X29&lt;&gt;"",'Taarten koppelen'!$X$4,"")</f>
        <v/>
      </c>
      <c r="Z722" s="17" t="str">
        <f>IF('Taarten koppelen'!X29&lt;&gt;"",'Taarten koppelen'!X29,"")</f>
        <v/>
      </c>
      <c r="AE722" s="1" t="str">
        <f t="shared" si="23"/>
        <v/>
      </c>
    </row>
    <row r="723" spans="4:31" x14ac:dyDescent="0.2">
      <c r="D723" s="100" t="str">
        <f>IF($AE723&lt;&gt;"",VLOOKUP($AE723,Afleveradressen!$A$8:$P$57,15,FALSE),"")</f>
        <v/>
      </c>
      <c r="E723" s="17"/>
      <c r="F723" s="17" t="str">
        <f>IF(AE723&lt;&gt;"",Bestelformulier!$F$44,"")</f>
        <v/>
      </c>
      <c r="G723" s="104"/>
      <c r="H723" s="100" t="str">
        <f>IF($AE723&lt;&gt;"",VLOOKUP($AE723,Afleveradressen!$A$8:$P$57,4,FALSE),"")</f>
        <v/>
      </c>
      <c r="I723" s="101" t="str">
        <f>IF($AE723&lt;&gt;"",VLOOKUP($AE723,Afleveradressen!$A$8:$P$57,5,FALSE),"")</f>
        <v/>
      </c>
      <c r="J723" s="101" t="str">
        <f>IF($AE723&lt;&gt;"",VLOOKUP($AE723,Afleveradressen!$A$8:$P$57,6,FALSE),"")</f>
        <v/>
      </c>
      <c r="K723" s="102" t="str">
        <f>IF($AE723&lt;&gt;"",VLOOKUP($AE723,Afleveradressen!$A$8:$P$57,7,FALSE),"")</f>
        <v/>
      </c>
      <c r="L723" s="72" t="str">
        <f>IF(AND('Taarten koppelen'!E30&lt;&gt;"",$Y723&lt;&gt;""),'Taarten koppelen'!E30,"")</f>
        <v/>
      </c>
      <c r="M723" s="72" t="str">
        <f>IF(AND('Taarten koppelen'!F30&lt;&gt;"",$Y723&lt;&gt;""),'Taarten koppelen'!F30,"")</f>
        <v/>
      </c>
      <c r="N723" s="72" t="str">
        <f>IF($AE723&lt;&gt;"",VLOOKUP($AE723,Afleveradressen!$A$8:$P$57,11,FALSE),"")</f>
        <v/>
      </c>
      <c r="O723" s="101" t="str">
        <f>IF($AE723&lt;&gt;"",VLOOKUP($AE723,Afleveradressen!$A$8:$P$57,12,FALSE),"")</f>
        <v/>
      </c>
      <c r="P723" s="72" t="str">
        <f>IF(AND('Taarten koppelen'!G30&lt;&gt;"",$Y723&lt;&gt;""),'Taarten koppelen'!G30,"")</f>
        <v/>
      </c>
      <c r="Q723" s="17" t="str">
        <f t="shared" si="22"/>
        <v/>
      </c>
      <c r="R723" s="102" t="str">
        <f>IF($AE723&lt;&gt;"",VLOOKUP($AE723,Afleveradressen!$A$8:$P$57,8,FALSE),"")</f>
        <v/>
      </c>
      <c r="S723" s="105" t="str">
        <f>IF($AE723&lt;&gt;"",VLOOKUP($AE723,Afleveradressen!$A$8:$P$57,14,FALSE),"")</f>
        <v/>
      </c>
      <c r="T723" s="103" t="str">
        <f>IF(S723&lt;&gt;"",VLOOKUP($S723,stamgegevens!$B$5:$E$15,3,FALSE),"")</f>
        <v/>
      </c>
      <c r="U723" s="103" t="str">
        <f>IF(T723&lt;&gt;"",VLOOKUP($S723,stamgegevens!$B$5:$E$15,4,FALSE),"")</f>
        <v/>
      </c>
      <c r="V723" s="17"/>
      <c r="W723" s="17"/>
      <c r="X723" s="17" t="str">
        <f>IF(Y723="","",VLOOKUP(Y723,stamgegevens!$C$23:$H$52,6,FALSE))</f>
        <v/>
      </c>
      <c r="Y723" s="104" t="str">
        <f>IF('Taarten koppelen'!$X30&lt;&gt;"",'Taarten koppelen'!$X$4,"")</f>
        <v/>
      </c>
      <c r="Z723" s="17" t="str">
        <f>IF('Taarten koppelen'!X30&lt;&gt;"",'Taarten koppelen'!X30,"")</f>
        <v/>
      </c>
      <c r="AE723" s="1" t="str">
        <f t="shared" si="23"/>
        <v/>
      </c>
    </row>
    <row r="724" spans="4:31" x14ac:dyDescent="0.2">
      <c r="D724" s="100" t="str">
        <f>IF($AE724&lt;&gt;"",VLOOKUP($AE724,Afleveradressen!$A$8:$P$57,15,FALSE),"")</f>
        <v/>
      </c>
      <c r="E724" s="17"/>
      <c r="F724" s="17" t="str">
        <f>IF(AE724&lt;&gt;"",Bestelformulier!$F$44,"")</f>
        <v/>
      </c>
      <c r="G724" s="104"/>
      <c r="H724" s="100" t="str">
        <f>IF($AE724&lt;&gt;"",VLOOKUP($AE724,Afleveradressen!$A$8:$P$57,4,FALSE),"")</f>
        <v/>
      </c>
      <c r="I724" s="101" t="str">
        <f>IF($AE724&lt;&gt;"",VLOOKUP($AE724,Afleveradressen!$A$8:$P$57,5,FALSE),"")</f>
        <v/>
      </c>
      <c r="J724" s="101" t="str">
        <f>IF($AE724&lt;&gt;"",VLOOKUP($AE724,Afleveradressen!$A$8:$P$57,6,FALSE),"")</f>
        <v/>
      </c>
      <c r="K724" s="102" t="str">
        <f>IF($AE724&lt;&gt;"",VLOOKUP($AE724,Afleveradressen!$A$8:$P$57,7,FALSE),"")</f>
        <v/>
      </c>
      <c r="L724" s="72" t="str">
        <f>IF(AND('Taarten koppelen'!E31&lt;&gt;"",$Y724&lt;&gt;""),'Taarten koppelen'!E31,"")</f>
        <v/>
      </c>
      <c r="M724" s="72" t="str">
        <f>IF(AND('Taarten koppelen'!F31&lt;&gt;"",$Y724&lt;&gt;""),'Taarten koppelen'!F31,"")</f>
        <v/>
      </c>
      <c r="N724" s="72" t="str">
        <f>IF($AE724&lt;&gt;"",VLOOKUP($AE724,Afleveradressen!$A$8:$P$57,11,FALSE),"")</f>
        <v/>
      </c>
      <c r="O724" s="101" t="str">
        <f>IF($AE724&lt;&gt;"",VLOOKUP($AE724,Afleveradressen!$A$8:$P$57,12,FALSE),"")</f>
        <v/>
      </c>
      <c r="P724" s="72" t="str">
        <f>IF(AND('Taarten koppelen'!G31&lt;&gt;"",$Y724&lt;&gt;""),'Taarten koppelen'!G31,"")</f>
        <v/>
      </c>
      <c r="Q724" s="17" t="str">
        <f t="shared" si="22"/>
        <v/>
      </c>
      <c r="R724" s="102" t="str">
        <f>IF($AE724&lt;&gt;"",VLOOKUP($AE724,Afleveradressen!$A$8:$P$57,8,FALSE),"")</f>
        <v/>
      </c>
      <c r="S724" s="105" t="str">
        <f>IF($AE724&lt;&gt;"",VLOOKUP($AE724,Afleveradressen!$A$8:$P$57,14,FALSE),"")</f>
        <v/>
      </c>
      <c r="T724" s="103" t="str">
        <f>IF(S724&lt;&gt;"",VLOOKUP($S724,stamgegevens!$B$5:$E$15,3,FALSE),"")</f>
        <v/>
      </c>
      <c r="U724" s="103" t="str">
        <f>IF(T724&lt;&gt;"",VLOOKUP($S724,stamgegevens!$B$5:$E$15,4,FALSE),"")</f>
        <v/>
      </c>
      <c r="V724" s="17"/>
      <c r="W724" s="17"/>
      <c r="X724" s="17" t="str">
        <f>IF(Y724="","",VLOOKUP(Y724,stamgegevens!$C$23:$H$52,6,FALSE))</f>
        <v/>
      </c>
      <c r="Y724" s="104" t="str">
        <f>IF('Taarten koppelen'!$X31&lt;&gt;"",'Taarten koppelen'!$X$4,"")</f>
        <v/>
      </c>
      <c r="Z724" s="17" t="str">
        <f>IF('Taarten koppelen'!X31&lt;&gt;"",'Taarten koppelen'!X31,"")</f>
        <v/>
      </c>
      <c r="AE724" s="1" t="str">
        <f t="shared" si="23"/>
        <v/>
      </c>
    </row>
    <row r="725" spans="4:31" x14ac:dyDescent="0.2">
      <c r="D725" s="100" t="str">
        <f>IF($AE725&lt;&gt;"",VLOOKUP($AE725,Afleveradressen!$A$8:$P$57,15,FALSE),"")</f>
        <v/>
      </c>
      <c r="E725" s="17"/>
      <c r="F725" s="17" t="str">
        <f>IF(AE725&lt;&gt;"",Bestelformulier!$F$44,"")</f>
        <v/>
      </c>
      <c r="G725" s="104"/>
      <c r="H725" s="100" t="str">
        <f>IF($AE725&lt;&gt;"",VLOOKUP($AE725,Afleveradressen!$A$8:$P$57,4,FALSE),"")</f>
        <v/>
      </c>
      <c r="I725" s="101" t="str">
        <f>IF($AE725&lt;&gt;"",VLOOKUP($AE725,Afleveradressen!$A$8:$P$57,5,FALSE),"")</f>
        <v/>
      </c>
      <c r="J725" s="101" t="str">
        <f>IF($AE725&lt;&gt;"",VLOOKUP($AE725,Afleveradressen!$A$8:$P$57,6,FALSE),"")</f>
        <v/>
      </c>
      <c r="K725" s="102" t="str">
        <f>IF($AE725&lt;&gt;"",VLOOKUP($AE725,Afleveradressen!$A$8:$P$57,7,FALSE),"")</f>
        <v/>
      </c>
      <c r="L725" s="72" t="str">
        <f>IF(AND('Taarten koppelen'!E32&lt;&gt;"",$Y725&lt;&gt;""),'Taarten koppelen'!E32,"")</f>
        <v/>
      </c>
      <c r="M725" s="72" t="str">
        <f>IF(AND('Taarten koppelen'!F32&lt;&gt;"",$Y725&lt;&gt;""),'Taarten koppelen'!F32,"")</f>
        <v/>
      </c>
      <c r="N725" s="72" t="str">
        <f>IF($AE725&lt;&gt;"",VLOOKUP($AE725,Afleveradressen!$A$8:$P$57,11,FALSE),"")</f>
        <v/>
      </c>
      <c r="O725" s="101" t="str">
        <f>IF($AE725&lt;&gt;"",VLOOKUP($AE725,Afleveradressen!$A$8:$P$57,12,FALSE),"")</f>
        <v/>
      </c>
      <c r="P725" s="72" t="str">
        <f>IF(AND('Taarten koppelen'!G32&lt;&gt;"",$Y725&lt;&gt;""),'Taarten koppelen'!G32,"")</f>
        <v/>
      </c>
      <c r="Q725" s="17" t="str">
        <f t="shared" si="22"/>
        <v/>
      </c>
      <c r="R725" s="102" t="str">
        <f>IF($AE725&lt;&gt;"",VLOOKUP($AE725,Afleveradressen!$A$8:$P$57,8,FALSE),"")</f>
        <v/>
      </c>
      <c r="S725" s="105" t="str">
        <f>IF($AE725&lt;&gt;"",VLOOKUP($AE725,Afleveradressen!$A$8:$P$57,14,FALSE),"")</f>
        <v/>
      </c>
      <c r="T725" s="103" t="str">
        <f>IF(S725&lt;&gt;"",VLOOKUP($S725,stamgegevens!$B$5:$E$15,3,FALSE),"")</f>
        <v/>
      </c>
      <c r="U725" s="103" t="str">
        <f>IF(T725&lt;&gt;"",VLOOKUP($S725,stamgegevens!$B$5:$E$15,4,FALSE),"")</f>
        <v/>
      </c>
      <c r="V725" s="17"/>
      <c r="W725" s="17"/>
      <c r="X725" s="17" t="str">
        <f>IF(Y725="","",VLOOKUP(Y725,stamgegevens!$C$23:$H$52,6,FALSE))</f>
        <v/>
      </c>
      <c r="Y725" s="104" t="str">
        <f>IF('Taarten koppelen'!$X32&lt;&gt;"",'Taarten koppelen'!$X$4,"")</f>
        <v/>
      </c>
      <c r="Z725" s="17" t="str">
        <f>IF('Taarten koppelen'!X32&lt;&gt;"",'Taarten koppelen'!X32,"")</f>
        <v/>
      </c>
      <c r="AE725" s="1" t="str">
        <f t="shared" si="23"/>
        <v/>
      </c>
    </row>
    <row r="726" spans="4:31" x14ac:dyDescent="0.2">
      <c r="D726" s="100" t="str">
        <f>IF($AE726&lt;&gt;"",VLOOKUP($AE726,Afleveradressen!$A$8:$P$57,15,FALSE),"")</f>
        <v/>
      </c>
      <c r="E726" s="17"/>
      <c r="F726" s="17" t="str">
        <f>IF(AE726&lt;&gt;"",Bestelformulier!$F$44,"")</f>
        <v/>
      </c>
      <c r="G726" s="104"/>
      <c r="H726" s="100" t="str">
        <f>IF($AE726&lt;&gt;"",VLOOKUP($AE726,Afleveradressen!$A$8:$P$57,4,FALSE),"")</f>
        <v/>
      </c>
      <c r="I726" s="101" t="str">
        <f>IF($AE726&lt;&gt;"",VLOOKUP($AE726,Afleveradressen!$A$8:$P$57,5,FALSE),"")</f>
        <v/>
      </c>
      <c r="J726" s="101" t="str">
        <f>IF($AE726&lt;&gt;"",VLOOKUP($AE726,Afleveradressen!$A$8:$P$57,6,FALSE),"")</f>
        <v/>
      </c>
      <c r="K726" s="102" t="str">
        <f>IF($AE726&lt;&gt;"",VLOOKUP($AE726,Afleveradressen!$A$8:$P$57,7,FALSE),"")</f>
        <v/>
      </c>
      <c r="L726" s="72" t="str">
        <f>IF(AND('Taarten koppelen'!E33&lt;&gt;"",$Y726&lt;&gt;""),'Taarten koppelen'!E33,"")</f>
        <v/>
      </c>
      <c r="M726" s="72" t="str">
        <f>IF(AND('Taarten koppelen'!F33&lt;&gt;"",$Y726&lt;&gt;""),'Taarten koppelen'!F33,"")</f>
        <v/>
      </c>
      <c r="N726" s="72" t="str">
        <f>IF($AE726&lt;&gt;"",VLOOKUP($AE726,Afleveradressen!$A$8:$P$57,11,FALSE),"")</f>
        <v/>
      </c>
      <c r="O726" s="101" t="str">
        <f>IF($AE726&lt;&gt;"",VLOOKUP($AE726,Afleveradressen!$A$8:$P$57,12,FALSE),"")</f>
        <v/>
      </c>
      <c r="P726" s="72" t="str">
        <f>IF(AND('Taarten koppelen'!G33&lt;&gt;"",$Y726&lt;&gt;""),'Taarten koppelen'!G33,"")</f>
        <v/>
      </c>
      <c r="Q726" s="17" t="str">
        <f t="shared" si="22"/>
        <v/>
      </c>
      <c r="R726" s="102" t="str">
        <f>IF($AE726&lt;&gt;"",VLOOKUP($AE726,Afleveradressen!$A$8:$P$57,8,FALSE),"")</f>
        <v/>
      </c>
      <c r="S726" s="105" t="str">
        <f>IF($AE726&lt;&gt;"",VLOOKUP($AE726,Afleveradressen!$A$8:$P$57,14,FALSE),"")</f>
        <v/>
      </c>
      <c r="T726" s="103" t="str">
        <f>IF(S726&lt;&gt;"",VLOOKUP($S726,stamgegevens!$B$5:$E$15,3,FALSE),"")</f>
        <v/>
      </c>
      <c r="U726" s="103" t="str">
        <f>IF(T726&lt;&gt;"",VLOOKUP($S726,stamgegevens!$B$5:$E$15,4,FALSE),"")</f>
        <v/>
      </c>
      <c r="V726" s="17"/>
      <c r="W726" s="17"/>
      <c r="X726" s="17" t="str">
        <f>IF(Y726="","",VLOOKUP(Y726,stamgegevens!$C$23:$H$52,6,FALSE))</f>
        <v/>
      </c>
      <c r="Y726" s="104" t="str">
        <f>IF('Taarten koppelen'!$X33&lt;&gt;"",'Taarten koppelen'!$X$4,"")</f>
        <v/>
      </c>
      <c r="Z726" s="17" t="str">
        <f>IF('Taarten koppelen'!X33&lt;&gt;"",'Taarten koppelen'!X33,"")</f>
        <v/>
      </c>
      <c r="AE726" s="1" t="str">
        <f t="shared" si="23"/>
        <v/>
      </c>
    </row>
    <row r="727" spans="4:31" x14ac:dyDescent="0.2">
      <c r="D727" s="100" t="str">
        <f>IF($AE727&lt;&gt;"",VLOOKUP($AE727,Afleveradressen!$A$8:$P$57,15,FALSE),"")</f>
        <v/>
      </c>
      <c r="E727" s="17"/>
      <c r="F727" s="17" t="str">
        <f>IF(AE727&lt;&gt;"",Bestelformulier!$F$44,"")</f>
        <v/>
      </c>
      <c r="G727" s="104"/>
      <c r="H727" s="100" t="str">
        <f>IF($AE727&lt;&gt;"",VLOOKUP($AE727,Afleveradressen!$A$8:$P$57,4,FALSE),"")</f>
        <v/>
      </c>
      <c r="I727" s="101" t="str">
        <f>IF($AE727&lt;&gt;"",VLOOKUP($AE727,Afleveradressen!$A$8:$P$57,5,FALSE),"")</f>
        <v/>
      </c>
      <c r="J727" s="101" t="str">
        <f>IF($AE727&lt;&gt;"",VLOOKUP($AE727,Afleveradressen!$A$8:$P$57,6,FALSE),"")</f>
        <v/>
      </c>
      <c r="K727" s="102" t="str">
        <f>IF($AE727&lt;&gt;"",VLOOKUP($AE727,Afleveradressen!$A$8:$P$57,7,FALSE),"")</f>
        <v/>
      </c>
      <c r="L727" s="72" t="str">
        <f>IF(AND('Taarten koppelen'!E34&lt;&gt;"",$Y727&lt;&gt;""),'Taarten koppelen'!E34,"")</f>
        <v/>
      </c>
      <c r="M727" s="72" t="str">
        <f>IF(AND('Taarten koppelen'!F34&lt;&gt;"",$Y727&lt;&gt;""),'Taarten koppelen'!F34,"")</f>
        <v/>
      </c>
      <c r="N727" s="72" t="str">
        <f>IF($AE727&lt;&gt;"",VLOOKUP($AE727,Afleveradressen!$A$8:$P$57,11,FALSE),"")</f>
        <v/>
      </c>
      <c r="O727" s="101" t="str">
        <f>IF($AE727&lt;&gt;"",VLOOKUP($AE727,Afleveradressen!$A$8:$P$57,12,FALSE),"")</f>
        <v/>
      </c>
      <c r="P727" s="72" t="str">
        <f>IF(AND('Taarten koppelen'!G34&lt;&gt;"",$Y727&lt;&gt;""),'Taarten koppelen'!G34,"")</f>
        <v/>
      </c>
      <c r="Q727" s="17" t="str">
        <f t="shared" si="22"/>
        <v/>
      </c>
      <c r="R727" s="102" t="str">
        <f>IF($AE727&lt;&gt;"",VLOOKUP($AE727,Afleveradressen!$A$8:$P$57,8,FALSE),"")</f>
        <v/>
      </c>
      <c r="S727" s="105" t="str">
        <f>IF($AE727&lt;&gt;"",VLOOKUP($AE727,Afleveradressen!$A$8:$P$57,14,FALSE),"")</f>
        <v/>
      </c>
      <c r="T727" s="103" t="str">
        <f>IF(S727&lt;&gt;"",VLOOKUP($S727,stamgegevens!$B$5:$E$15,3,FALSE),"")</f>
        <v/>
      </c>
      <c r="U727" s="103" t="str">
        <f>IF(T727&lt;&gt;"",VLOOKUP($S727,stamgegevens!$B$5:$E$15,4,FALSE),"")</f>
        <v/>
      </c>
      <c r="V727" s="17"/>
      <c r="W727" s="17"/>
      <c r="X727" s="17" t="str">
        <f>IF(Y727="","",VLOOKUP(Y727,stamgegevens!$C$23:$H$52,6,FALSE))</f>
        <v/>
      </c>
      <c r="Y727" s="104" t="str">
        <f>IF('Taarten koppelen'!$X34&lt;&gt;"",'Taarten koppelen'!$X$4,"")</f>
        <v/>
      </c>
      <c r="Z727" s="17" t="str">
        <f>IF('Taarten koppelen'!X34&lt;&gt;"",'Taarten koppelen'!X34,"")</f>
        <v/>
      </c>
      <c r="AE727" s="1" t="str">
        <f t="shared" si="23"/>
        <v/>
      </c>
    </row>
    <row r="728" spans="4:31" x14ac:dyDescent="0.2">
      <c r="D728" s="100" t="str">
        <f>IF($AE728&lt;&gt;"",VLOOKUP($AE728,Afleveradressen!$A$8:$P$57,15,FALSE),"")</f>
        <v/>
      </c>
      <c r="E728" s="17"/>
      <c r="F728" s="17" t="str">
        <f>IF(AE728&lt;&gt;"",Bestelformulier!$F$44,"")</f>
        <v/>
      </c>
      <c r="G728" s="104"/>
      <c r="H728" s="100" t="str">
        <f>IF($AE728&lt;&gt;"",VLOOKUP($AE728,Afleveradressen!$A$8:$P$57,4,FALSE),"")</f>
        <v/>
      </c>
      <c r="I728" s="101" t="str">
        <f>IF($AE728&lt;&gt;"",VLOOKUP($AE728,Afleveradressen!$A$8:$P$57,5,FALSE),"")</f>
        <v/>
      </c>
      <c r="J728" s="101" t="str">
        <f>IF($AE728&lt;&gt;"",VLOOKUP($AE728,Afleveradressen!$A$8:$P$57,6,FALSE),"")</f>
        <v/>
      </c>
      <c r="K728" s="102" t="str">
        <f>IF($AE728&lt;&gt;"",VLOOKUP($AE728,Afleveradressen!$A$8:$P$57,7,FALSE),"")</f>
        <v/>
      </c>
      <c r="L728" s="72" t="str">
        <f>IF(AND('Taarten koppelen'!E35&lt;&gt;"",$Y728&lt;&gt;""),'Taarten koppelen'!E35,"")</f>
        <v/>
      </c>
      <c r="M728" s="72" t="str">
        <f>IF(AND('Taarten koppelen'!F35&lt;&gt;"",$Y728&lt;&gt;""),'Taarten koppelen'!F35,"")</f>
        <v/>
      </c>
      <c r="N728" s="72" t="str">
        <f>IF($AE728&lt;&gt;"",VLOOKUP($AE728,Afleveradressen!$A$8:$P$57,11,FALSE),"")</f>
        <v/>
      </c>
      <c r="O728" s="101" t="str">
        <f>IF($AE728&lt;&gt;"",VLOOKUP($AE728,Afleveradressen!$A$8:$P$57,12,FALSE),"")</f>
        <v/>
      </c>
      <c r="P728" s="72" t="str">
        <f>IF(AND('Taarten koppelen'!G35&lt;&gt;"",$Y728&lt;&gt;""),'Taarten koppelen'!G35,"")</f>
        <v/>
      </c>
      <c r="Q728" s="17" t="str">
        <f t="shared" si="22"/>
        <v/>
      </c>
      <c r="R728" s="102" t="str">
        <f>IF($AE728&lt;&gt;"",VLOOKUP($AE728,Afleveradressen!$A$8:$P$57,8,FALSE),"")</f>
        <v/>
      </c>
      <c r="S728" s="105" t="str">
        <f>IF($AE728&lt;&gt;"",VLOOKUP($AE728,Afleveradressen!$A$8:$P$57,14,FALSE),"")</f>
        <v/>
      </c>
      <c r="T728" s="103" t="str">
        <f>IF(S728&lt;&gt;"",VLOOKUP($S728,stamgegevens!$B$5:$E$15,3,FALSE),"")</f>
        <v/>
      </c>
      <c r="U728" s="103" t="str">
        <f>IF(T728&lt;&gt;"",VLOOKUP($S728,stamgegevens!$B$5:$E$15,4,FALSE),"")</f>
        <v/>
      </c>
      <c r="V728" s="17"/>
      <c r="W728" s="17"/>
      <c r="X728" s="17" t="str">
        <f>IF(Y728="","",VLOOKUP(Y728,stamgegevens!$C$23:$H$52,6,FALSE))</f>
        <v/>
      </c>
      <c r="Y728" s="104" t="str">
        <f>IF('Taarten koppelen'!$X35&lt;&gt;"",'Taarten koppelen'!$X$4,"")</f>
        <v/>
      </c>
      <c r="Z728" s="17" t="str">
        <f>IF('Taarten koppelen'!X35&lt;&gt;"",'Taarten koppelen'!X35,"")</f>
        <v/>
      </c>
      <c r="AE728" s="1" t="str">
        <f t="shared" si="23"/>
        <v/>
      </c>
    </row>
    <row r="729" spans="4:31" x14ac:dyDescent="0.2">
      <c r="D729" s="100" t="str">
        <f>IF($AE729&lt;&gt;"",VLOOKUP($AE729,Afleveradressen!$A$8:$P$57,15,FALSE),"")</f>
        <v/>
      </c>
      <c r="E729" s="17"/>
      <c r="F729" s="17" t="str">
        <f>IF(AE729&lt;&gt;"",Bestelformulier!$F$44,"")</f>
        <v/>
      </c>
      <c r="G729" s="104"/>
      <c r="H729" s="100" t="str">
        <f>IF($AE729&lt;&gt;"",VLOOKUP($AE729,Afleveradressen!$A$8:$P$57,4,FALSE),"")</f>
        <v/>
      </c>
      <c r="I729" s="101" t="str">
        <f>IF($AE729&lt;&gt;"",VLOOKUP($AE729,Afleveradressen!$A$8:$P$57,5,FALSE),"")</f>
        <v/>
      </c>
      <c r="J729" s="101" t="str">
        <f>IF($AE729&lt;&gt;"",VLOOKUP($AE729,Afleveradressen!$A$8:$P$57,6,FALSE),"")</f>
        <v/>
      </c>
      <c r="K729" s="102" t="str">
        <f>IF($AE729&lt;&gt;"",VLOOKUP($AE729,Afleveradressen!$A$8:$P$57,7,FALSE),"")</f>
        <v/>
      </c>
      <c r="L729" s="72" t="str">
        <f>IF(AND('Taarten koppelen'!E36&lt;&gt;"",$Y729&lt;&gt;""),'Taarten koppelen'!E36,"")</f>
        <v/>
      </c>
      <c r="M729" s="72" t="str">
        <f>IF(AND('Taarten koppelen'!F36&lt;&gt;"",$Y729&lt;&gt;""),'Taarten koppelen'!F36,"")</f>
        <v/>
      </c>
      <c r="N729" s="72" t="str">
        <f>IF($AE729&lt;&gt;"",VLOOKUP($AE729,Afleveradressen!$A$8:$P$57,11,FALSE),"")</f>
        <v/>
      </c>
      <c r="O729" s="101" t="str">
        <f>IF($AE729&lt;&gt;"",VLOOKUP($AE729,Afleveradressen!$A$8:$P$57,12,FALSE),"")</f>
        <v/>
      </c>
      <c r="P729" s="72" t="str">
        <f>IF(AND('Taarten koppelen'!G36&lt;&gt;"",$Y729&lt;&gt;""),'Taarten koppelen'!G36,"")</f>
        <v/>
      </c>
      <c r="Q729" s="17" t="str">
        <f t="shared" si="22"/>
        <v/>
      </c>
      <c r="R729" s="102" t="str">
        <f>IF($AE729&lt;&gt;"",VLOOKUP($AE729,Afleveradressen!$A$8:$P$57,8,FALSE),"")</f>
        <v/>
      </c>
      <c r="S729" s="105" t="str">
        <f>IF($AE729&lt;&gt;"",VLOOKUP($AE729,Afleveradressen!$A$8:$P$57,14,FALSE),"")</f>
        <v/>
      </c>
      <c r="T729" s="103" t="str">
        <f>IF(S729&lt;&gt;"",VLOOKUP($S729,stamgegevens!$B$5:$E$15,3,FALSE),"")</f>
        <v/>
      </c>
      <c r="U729" s="103" t="str">
        <f>IF(T729&lt;&gt;"",VLOOKUP($S729,stamgegevens!$B$5:$E$15,4,FALSE),"")</f>
        <v/>
      </c>
      <c r="V729" s="17"/>
      <c r="W729" s="17"/>
      <c r="X729" s="17" t="str">
        <f>IF(Y729="","",VLOOKUP(Y729,stamgegevens!$C$23:$H$52,6,FALSE))</f>
        <v/>
      </c>
      <c r="Y729" s="104" t="str">
        <f>IF('Taarten koppelen'!$X36&lt;&gt;"",'Taarten koppelen'!$X$4,"")</f>
        <v/>
      </c>
      <c r="Z729" s="17" t="str">
        <f>IF('Taarten koppelen'!X36&lt;&gt;"",'Taarten koppelen'!X36,"")</f>
        <v/>
      </c>
      <c r="AE729" s="1" t="str">
        <f t="shared" si="23"/>
        <v/>
      </c>
    </row>
    <row r="730" spans="4:31" x14ac:dyDescent="0.2">
      <c r="D730" s="100" t="str">
        <f>IF($AE730&lt;&gt;"",VLOOKUP($AE730,Afleveradressen!$A$8:$P$57,15,FALSE),"")</f>
        <v/>
      </c>
      <c r="E730" s="17"/>
      <c r="F730" s="17" t="str">
        <f>IF(AE730&lt;&gt;"",Bestelformulier!$F$44,"")</f>
        <v/>
      </c>
      <c r="G730" s="104"/>
      <c r="H730" s="100" t="str">
        <f>IF($AE730&lt;&gt;"",VLOOKUP($AE730,Afleveradressen!$A$8:$P$57,4,FALSE),"")</f>
        <v/>
      </c>
      <c r="I730" s="101" t="str">
        <f>IF($AE730&lt;&gt;"",VLOOKUP($AE730,Afleveradressen!$A$8:$P$57,5,FALSE),"")</f>
        <v/>
      </c>
      <c r="J730" s="101" t="str">
        <f>IF($AE730&lt;&gt;"",VLOOKUP($AE730,Afleveradressen!$A$8:$P$57,6,FALSE),"")</f>
        <v/>
      </c>
      <c r="K730" s="102" t="str">
        <f>IF($AE730&lt;&gt;"",VLOOKUP($AE730,Afleveradressen!$A$8:$P$57,7,FALSE),"")</f>
        <v/>
      </c>
      <c r="L730" s="72" t="str">
        <f>IF(AND('Taarten koppelen'!E37&lt;&gt;"",$Y730&lt;&gt;""),'Taarten koppelen'!E37,"")</f>
        <v/>
      </c>
      <c r="M730" s="72" t="str">
        <f>IF(AND('Taarten koppelen'!F37&lt;&gt;"",$Y730&lt;&gt;""),'Taarten koppelen'!F37,"")</f>
        <v/>
      </c>
      <c r="N730" s="72" t="str">
        <f>IF($AE730&lt;&gt;"",VLOOKUP($AE730,Afleveradressen!$A$8:$P$57,11,FALSE),"")</f>
        <v/>
      </c>
      <c r="O730" s="101" t="str">
        <f>IF($AE730&lt;&gt;"",VLOOKUP($AE730,Afleveradressen!$A$8:$P$57,12,FALSE),"")</f>
        <v/>
      </c>
      <c r="P730" s="72" t="str">
        <f>IF(AND('Taarten koppelen'!G37&lt;&gt;"",$Y730&lt;&gt;""),'Taarten koppelen'!G37,"")</f>
        <v/>
      </c>
      <c r="Q730" s="17" t="str">
        <f t="shared" si="22"/>
        <v/>
      </c>
      <c r="R730" s="102" t="str">
        <f>IF($AE730&lt;&gt;"",VLOOKUP($AE730,Afleveradressen!$A$8:$P$57,8,FALSE),"")</f>
        <v/>
      </c>
      <c r="S730" s="105" t="str">
        <f>IF($AE730&lt;&gt;"",VLOOKUP($AE730,Afleveradressen!$A$8:$P$57,14,FALSE),"")</f>
        <v/>
      </c>
      <c r="T730" s="103" t="str">
        <f>IF(S730&lt;&gt;"",VLOOKUP($S730,stamgegevens!$B$5:$E$15,3,FALSE),"")</f>
        <v/>
      </c>
      <c r="U730" s="103" t="str">
        <f>IF(T730&lt;&gt;"",VLOOKUP($S730,stamgegevens!$B$5:$E$15,4,FALSE),"")</f>
        <v/>
      </c>
      <c r="V730" s="17"/>
      <c r="W730" s="17"/>
      <c r="X730" s="17" t="str">
        <f>IF(Y730="","",VLOOKUP(Y730,stamgegevens!$C$23:$H$52,6,FALSE))</f>
        <v/>
      </c>
      <c r="Y730" s="104" t="str">
        <f>IF('Taarten koppelen'!$X37&lt;&gt;"",'Taarten koppelen'!$X$4,"")</f>
        <v/>
      </c>
      <c r="Z730" s="17" t="str">
        <f>IF('Taarten koppelen'!X37&lt;&gt;"",'Taarten koppelen'!X37,"")</f>
        <v/>
      </c>
      <c r="AE730" s="1" t="str">
        <f t="shared" si="23"/>
        <v/>
      </c>
    </row>
    <row r="731" spans="4:31" x14ac:dyDescent="0.2">
      <c r="D731" s="100" t="str">
        <f>IF($AE731&lt;&gt;"",VLOOKUP($AE731,Afleveradressen!$A$8:$P$57,15,FALSE),"")</f>
        <v/>
      </c>
      <c r="E731" s="17"/>
      <c r="F731" s="17" t="str">
        <f>IF(AE731&lt;&gt;"",Bestelformulier!$F$44,"")</f>
        <v/>
      </c>
      <c r="G731" s="104"/>
      <c r="H731" s="100" t="str">
        <f>IF($AE731&lt;&gt;"",VLOOKUP($AE731,Afleveradressen!$A$8:$P$57,4,FALSE),"")</f>
        <v/>
      </c>
      <c r="I731" s="101" t="str">
        <f>IF($AE731&lt;&gt;"",VLOOKUP($AE731,Afleveradressen!$A$8:$P$57,5,FALSE),"")</f>
        <v/>
      </c>
      <c r="J731" s="101" t="str">
        <f>IF($AE731&lt;&gt;"",VLOOKUP($AE731,Afleveradressen!$A$8:$P$57,6,FALSE),"")</f>
        <v/>
      </c>
      <c r="K731" s="102" t="str">
        <f>IF($AE731&lt;&gt;"",VLOOKUP($AE731,Afleveradressen!$A$8:$P$57,7,FALSE),"")</f>
        <v/>
      </c>
      <c r="L731" s="72" t="str">
        <f>IF(AND('Taarten koppelen'!E38&lt;&gt;"",$Y731&lt;&gt;""),'Taarten koppelen'!E38,"")</f>
        <v/>
      </c>
      <c r="M731" s="72" t="str">
        <f>IF(AND('Taarten koppelen'!F38&lt;&gt;"",$Y731&lt;&gt;""),'Taarten koppelen'!F38,"")</f>
        <v/>
      </c>
      <c r="N731" s="72" t="str">
        <f>IF($AE731&lt;&gt;"",VLOOKUP($AE731,Afleveradressen!$A$8:$P$57,11,FALSE),"")</f>
        <v/>
      </c>
      <c r="O731" s="101" t="str">
        <f>IF($AE731&lt;&gt;"",VLOOKUP($AE731,Afleveradressen!$A$8:$P$57,12,FALSE),"")</f>
        <v/>
      </c>
      <c r="P731" s="72" t="str">
        <f>IF(AND('Taarten koppelen'!G38&lt;&gt;"",$Y731&lt;&gt;""),'Taarten koppelen'!G38,"")</f>
        <v/>
      </c>
      <c r="Q731" s="17" t="str">
        <f t="shared" si="22"/>
        <v/>
      </c>
      <c r="R731" s="102" t="str">
        <f>IF($AE731&lt;&gt;"",VLOOKUP($AE731,Afleveradressen!$A$8:$P$57,8,FALSE),"")</f>
        <v/>
      </c>
      <c r="S731" s="105" t="str">
        <f>IF($AE731&lt;&gt;"",VLOOKUP($AE731,Afleveradressen!$A$8:$P$57,14,FALSE),"")</f>
        <v/>
      </c>
      <c r="T731" s="103" t="str">
        <f>IF(S731&lt;&gt;"",VLOOKUP($S731,stamgegevens!$B$5:$E$15,3,FALSE),"")</f>
        <v/>
      </c>
      <c r="U731" s="103" t="str">
        <f>IF(T731&lt;&gt;"",VLOOKUP($S731,stamgegevens!$B$5:$E$15,4,FALSE),"")</f>
        <v/>
      </c>
      <c r="V731" s="17"/>
      <c r="W731" s="17"/>
      <c r="X731" s="17" t="str">
        <f>IF(Y731="","",VLOOKUP(Y731,stamgegevens!$C$23:$H$52,6,FALSE))</f>
        <v/>
      </c>
      <c r="Y731" s="104" t="str">
        <f>IF('Taarten koppelen'!$X38&lt;&gt;"",'Taarten koppelen'!$X$4,"")</f>
        <v/>
      </c>
      <c r="Z731" s="17" t="str">
        <f>IF('Taarten koppelen'!X38&lt;&gt;"",'Taarten koppelen'!X38,"")</f>
        <v/>
      </c>
      <c r="AE731" s="1" t="str">
        <f t="shared" si="23"/>
        <v/>
      </c>
    </row>
    <row r="732" spans="4:31" x14ac:dyDescent="0.2">
      <c r="D732" s="100" t="str">
        <f>IF($AE732&lt;&gt;"",VLOOKUP($AE732,Afleveradressen!$A$8:$P$57,15,FALSE),"")</f>
        <v/>
      </c>
      <c r="E732" s="17"/>
      <c r="F732" s="17" t="str">
        <f>IF(AE732&lt;&gt;"",Bestelformulier!$F$44,"")</f>
        <v/>
      </c>
      <c r="G732" s="104"/>
      <c r="H732" s="100" t="str">
        <f>IF($AE732&lt;&gt;"",VLOOKUP($AE732,Afleveradressen!$A$8:$P$57,4,FALSE),"")</f>
        <v/>
      </c>
      <c r="I732" s="101" t="str">
        <f>IF($AE732&lt;&gt;"",VLOOKUP($AE732,Afleveradressen!$A$8:$P$57,5,FALSE),"")</f>
        <v/>
      </c>
      <c r="J732" s="101" t="str">
        <f>IF($AE732&lt;&gt;"",VLOOKUP($AE732,Afleveradressen!$A$8:$P$57,6,FALSE),"")</f>
        <v/>
      </c>
      <c r="K732" s="102" t="str">
        <f>IF($AE732&lt;&gt;"",VLOOKUP($AE732,Afleveradressen!$A$8:$P$57,7,FALSE),"")</f>
        <v/>
      </c>
      <c r="L732" s="72" t="str">
        <f>IF(AND('Taarten koppelen'!E39&lt;&gt;"",$Y732&lt;&gt;""),'Taarten koppelen'!E39,"")</f>
        <v/>
      </c>
      <c r="M732" s="72" t="str">
        <f>IF(AND('Taarten koppelen'!F39&lt;&gt;"",$Y732&lt;&gt;""),'Taarten koppelen'!F39,"")</f>
        <v/>
      </c>
      <c r="N732" s="72" t="str">
        <f>IF($AE732&lt;&gt;"",VLOOKUP($AE732,Afleveradressen!$A$8:$P$57,11,FALSE),"")</f>
        <v/>
      </c>
      <c r="O732" s="101" t="str">
        <f>IF($AE732&lt;&gt;"",VLOOKUP($AE732,Afleveradressen!$A$8:$P$57,12,FALSE),"")</f>
        <v/>
      </c>
      <c r="P732" s="72" t="str">
        <f>IF(AND('Taarten koppelen'!G39&lt;&gt;"",$Y732&lt;&gt;""),'Taarten koppelen'!G39,"")</f>
        <v/>
      </c>
      <c r="Q732" s="17" t="str">
        <f t="shared" si="22"/>
        <v/>
      </c>
      <c r="R732" s="102" t="str">
        <f>IF($AE732&lt;&gt;"",VLOOKUP($AE732,Afleveradressen!$A$8:$P$57,8,FALSE),"")</f>
        <v/>
      </c>
      <c r="S732" s="105" t="str">
        <f>IF($AE732&lt;&gt;"",VLOOKUP($AE732,Afleveradressen!$A$8:$P$57,14,FALSE),"")</f>
        <v/>
      </c>
      <c r="T732" s="103" t="str">
        <f>IF(S732&lt;&gt;"",VLOOKUP($S732,stamgegevens!$B$5:$E$15,3,FALSE),"")</f>
        <v/>
      </c>
      <c r="U732" s="103" t="str">
        <f>IF(T732&lt;&gt;"",VLOOKUP($S732,stamgegevens!$B$5:$E$15,4,FALSE),"")</f>
        <v/>
      </c>
      <c r="V732" s="17"/>
      <c r="W732" s="17"/>
      <c r="X732" s="17" t="str">
        <f>IF(Y732="","",VLOOKUP(Y732,stamgegevens!$C$23:$H$52,6,FALSE))</f>
        <v/>
      </c>
      <c r="Y732" s="104" t="str">
        <f>IF('Taarten koppelen'!$X39&lt;&gt;"",'Taarten koppelen'!$X$4,"")</f>
        <v/>
      </c>
      <c r="Z732" s="17" t="str">
        <f>IF('Taarten koppelen'!X39&lt;&gt;"",'Taarten koppelen'!X39,"")</f>
        <v/>
      </c>
      <c r="AE732" s="1" t="str">
        <f t="shared" si="23"/>
        <v/>
      </c>
    </row>
    <row r="733" spans="4:31" x14ac:dyDescent="0.2">
      <c r="D733" s="100" t="str">
        <f>IF($AE733&lt;&gt;"",VLOOKUP($AE733,Afleveradressen!$A$8:$P$57,15,FALSE),"")</f>
        <v/>
      </c>
      <c r="E733" s="17"/>
      <c r="F733" s="17" t="str">
        <f>IF(AE733&lt;&gt;"",Bestelformulier!$F$44,"")</f>
        <v/>
      </c>
      <c r="G733" s="104"/>
      <c r="H733" s="100" t="str">
        <f>IF($AE733&lt;&gt;"",VLOOKUP($AE733,Afleveradressen!$A$8:$P$57,4,FALSE),"")</f>
        <v/>
      </c>
      <c r="I733" s="101" t="str">
        <f>IF($AE733&lt;&gt;"",VLOOKUP($AE733,Afleveradressen!$A$8:$P$57,5,FALSE),"")</f>
        <v/>
      </c>
      <c r="J733" s="101" t="str">
        <f>IF($AE733&lt;&gt;"",VLOOKUP($AE733,Afleveradressen!$A$8:$P$57,6,FALSE),"")</f>
        <v/>
      </c>
      <c r="K733" s="102" t="str">
        <f>IF($AE733&lt;&gt;"",VLOOKUP($AE733,Afleveradressen!$A$8:$P$57,7,FALSE),"")</f>
        <v/>
      </c>
      <c r="L733" s="72" t="str">
        <f>IF(AND('Taarten koppelen'!E40&lt;&gt;"",$Y733&lt;&gt;""),'Taarten koppelen'!E40,"")</f>
        <v/>
      </c>
      <c r="M733" s="72" t="str">
        <f>IF(AND('Taarten koppelen'!F40&lt;&gt;"",$Y733&lt;&gt;""),'Taarten koppelen'!F40,"")</f>
        <v/>
      </c>
      <c r="N733" s="72" t="str">
        <f>IF($AE733&lt;&gt;"",VLOOKUP($AE733,Afleveradressen!$A$8:$P$57,11,FALSE),"")</f>
        <v/>
      </c>
      <c r="O733" s="101" t="str">
        <f>IF($AE733&lt;&gt;"",VLOOKUP($AE733,Afleveradressen!$A$8:$P$57,12,FALSE),"")</f>
        <v/>
      </c>
      <c r="P733" s="72" t="str">
        <f>IF(AND('Taarten koppelen'!G40&lt;&gt;"",$Y733&lt;&gt;""),'Taarten koppelen'!G40,"")</f>
        <v/>
      </c>
      <c r="Q733" s="17" t="str">
        <f t="shared" si="22"/>
        <v/>
      </c>
      <c r="R733" s="102" t="str">
        <f>IF($AE733&lt;&gt;"",VLOOKUP($AE733,Afleveradressen!$A$8:$P$57,8,FALSE),"")</f>
        <v/>
      </c>
      <c r="S733" s="105" t="str">
        <f>IF($AE733&lt;&gt;"",VLOOKUP($AE733,Afleveradressen!$A$8:$P$57,14,FALSE),"")</f>
        <v/>
      </c>
      <c r="T733" s="103" t="str">
        <f>IF(S733&lt;&gt;"",VLOOKUP($S733,stamgegevens!$B$5:$E$15,3,FALSE),"")</f>
        <v/>
      </c>
      <c r="U733" s="103" t="str">
        <f>IF(T733&lt;&gt;"",VLOOKUP($S733,stamgegevens!$B$5:$E$15,4,FALSE),"")</f>
        <v/>
      </c>
      <c r="V733" s="17"/>
      <c r="W733" s="17"/>
      <c r="X733" s="17" t="str">
        <f>IF(Y733="","",VLOOKUP(Y733,stamgegevens!$C$23:$H$52,6,FALSE))</f>
        <v/>
      </c>
      <c r="Y733" s="104" t="str">
        <f>IF('Taarten koppelen'!$X40&lt;&gt;"",'Taarten koppelen'!$X$4,"")</f>
        <v/>
      </c>
      <c r="Z733" s="17" t="str">
        <f>IF('Taarten koppelen'!X40&lt;&gt;"",'Taarten koppelen'!X40,"")</f>
        <v/>
      </c>
      <c r="AE733" s="1" t="str">
        <f t="shared" si="23"/>
        <v/>
      </c>
    </row>
    <row r="734" spans="4:31" x14ac:dyDescent="0.2">
      <c r="D734" s="100" t="str">
        <f>IF($AE734&lt;&gt;"",VLOOKUP($AE734,Afleveradressen!$A$8:$P$57,15,FALSE),"")</f>
        <v/>
      </c>
      <c r="E734" s="17"/>
      <c r="F734" s="17" t="str">
        <f>IF(AE734&lt;&gt;"",Bestelformulier!$F$44,"")</f>
        <v/>
      </c>
      <c r="G734" s="104"/>
      <c r="H734" s="100" t="str">
        <f>IF($AE734&lt;&gt;"",VLOOKUP($AE734,Afleveradressen!$A$8:$P$57,4,FALSE),"")</f>
        <v/>
      </c>
      <c r="I734" s="101" t="str">
        <f>IF($AE734&lt;&gt;"",VLOOKUP($AE734,Afleveradressen!$A$8:$P$57,5,FALSE),"")</f>
        <v/>
      </c>
      <c r="J734" s="101" t="str">
        <f>IF($AE734&lt;&gt;"",VLOOKUP($AE734,Afleveradressen!$A$8:$P$57,6,FALSE),"")</f>
        <v/>
      </c>
      <c r="K734" s="102" t="str">
        <f>IF($AE734&lt;&gt;"",VLOOKUP($AE734,Afleveradressen!$A$8:$P$57,7,FALSE),"")</f>
        <v/>
      </c>
      <c r="L734" s="72" t="str">
        <f>IF(AND('Taarten koppelen'!E41&lt;&gt;"",$Y734&lt;&gt;""),'Taarten koppelen'!E41,"")</f>
        <v/>
      </c>
      <c r="M734" s="72" t="str">
        <f>IF(AND('Taarten koppelen'!F41&lt;&gt;"",$Y734&lt;&gt;""),'Taarten koppelen'!F41,"")</f>
        <v/>
      </c>
      <c r="N734" s="72" t="str">
        <f>IF($AE734&lt;&gt;"",VLOOKUP($AE734,Afleveradressen!$A$8:$P$57,11,FALSE),"")</f>
        <v/>
      </c>
      <c r="O734" s="101" t="str">
        <f>IF($AE734&lt;&gt;"",VLOOKUP($AE734,Afleveradressen!$A$8:$P$57,12,FALSE),"")</f>
        <v/>
      </c>
      <c r="P734" s="72" t="str">
        <f>IF(AND('Taarten koppelen'!G41&lt;&gt;"",$Y734&lt;&gt;""),'Taarten koppelen'!G41,"")</f>
        <v/>
      </c>
      <c r="Q734" s="17" t="str">
        <f t="shared" si="22"/>
        <v/>
      </c>
      <c r="R734" s="102" t="str">
        <f>IF($AE734&lt;&gt;"",VLOOKUP($AE734,Afleveradressen!$A$8:$P$57,8,FALSE),"")</f>
        <v/>
      </c>
      <c r="S734" s="105" t="str">
        <f>IF($AE734&lt;&gt;"",VLOOKUP($AE734,Afleveradressen!$A$8:$P$57,14,FALSE),"")</f>
        <v/>
      </c>
      <c r="T734" s="103" t="str">
        <f>IF(S734&lt;&gt;"",VLOOKUP($S734,stamgegevens!$B$5:$E$15,3,FALSE),"")</f>
        <v/>
      </c>
      <c r="U734" s="103" t="str">
        <f>IF(T734&lt;&gt;"",VLOOKUP($S734,stamgegevens!$B$5:$E$15,4,FALSE),"")</f>
        <v/>
      </c>
      <c r="V734" s="17"/>
      <c r="W734" s="17"/>
      <c r="X734" s="17" t="str">
        <f>IF(Y734="","",VLOOKUP(Y734,stamgegevens!$C$23:$H$52,6,FALSE))</f>
        <v/>
      </c>
      <c r="Y734" s="104" t="str">
        <f>IF('Taarten koppelen'!$X41&lt;&gt;"",'Taarten koppelen'!$X$4,"")</f>
        <v/>
      </c>
      <c r="Z734" s="17" t="str">
        <f>IF('Taarten koppelen'!X41&lt;&gt;"",'Taarten koppelen'!X41,"")</f>
        <v/>
      </c>
      <c r="AE734" s="1" t="str">
        <f t="shared" si="23"/>
        <v/>
      </c>
    </row>
    <row r="735" spans="4:31" x14ac:dyDescent="0.2">
      <c r="D735" s="100" t="str">
        <f>IF($AE735&lt;&gt;"",VLOOKUP($AE735,Afleveradressen!$A$8:$P$57,15,FALSE),"")</f>
        <v/>
      </c>
      <c r="E735" s="17"/>
      <c r="F735" s="17" t="str">
        <f>IF(AE735&lt;&gt;"",Bestelformulier!$F$44,"")</f>
        <v/>
      </c>
      <c r="G735" s="104"/>
      <c r="H735" s="100" t="str">
        <f>IF($AE735&lt;&gt;"",VLOOKUP($AE735,Afleveradressen!$A$8:$P$57,4,FALSE),"")</f>
        <v/>
      </c>
      <c r="I735" s="101" t="str">
        <f>IF($AE735&lt;&gt;"",VLOOKUP($AE735,Afleveradressen!$A$8:$P$57,5,FALSE),"")</f>
        <v/>
      </c>
      <c r="J735" s="101" t="str">
        <f>IF($AE735&lt;&gt;"",VLOOKUP($AE735,Afleveradressen!$A$8:$P$57,6,FALSE),"")</f>
        <v/>
      </c>
      <c r="K735" s="102" t="str">
        <f>IF($AE735&lt;&gt;"",VLOOKUP($AE735,Afleveradressen!$A$8:$P$57,7,FALSE),"")</f>
        <v/>
      </c>
      <c r="L735" s="72" t="str">
        <f>IF(AND('Taarten koppelen'!E42&lt;&gt;"",$Y735&lt;&gt;""),'Taarten koppelen'!E42,"")</f>
        <v/>
      </c>
      <c r="M735" s="72" t="str">
        <f>IF(AND('Taarten koppelen'!F42&lt;&gt;"",$Y735&lt;&gt;""),'Taarten koppelen'!F42,"")</f>
        <v/>
      </c>
      <c r="N735" s="72" t="str">
        <f>IF($AE735&lt;&gt;"",VLOOKUP($AE735,Afleveradressen!$A$8:$P$57,11,FALSE),"")</f>
        <v/>
      </c>
      <c r="O735" s="101" t="str">
        <f>IF($AE735&lt;&gt;"",VLOOKUP($AE735,Afleveradressen!$A$8:$P$57,12,FALSE),"")</f>
        <v/>
      </c>
      <c r="P735" s="72" t="str">
        <f>IF(AND('Taarten koppelen'!G42&lt;&gt;"",$Y735&lt;&gt;""),'Taarten koppelen'!G42,"")</f>
        <v/>
      </c>
      <c r="Q735" s="17" t="str">
        <f t="shared" si="22"/>
        <v/>
      </c>
      <c r="R735" s="102" t="str">
        <f>IF($AE735&lt;&gt;"",VLOOKUP($AE735,Afleveradressen!$A$8:$P$57,8,FALSE),"")</f>
        <v/>
      </c>
      <c r="S735" s="105" t="str">
        <f>IF($AE735&lt;&gt;"",VLOOKUP($AE735,Afleveradressen!$A$8:$P$57,14,FALSE),"")</f>
        <v/>
      </c>
      <c r="T735" s="103" t="str">
        <f>IF(S735&lt;&gt;"",VLOOKUP($S735,stamgegevens!$B$5:$E$15,3,FALSE),"")</f>
        <v/>
      </c>
      <c r="U735" s="103" t="str">
        <f>IF(T735&lt;&gt;"",VLOOKUP($S735,stamgegevens!$B$5:$E$15,4,FALSE),"")</f>
        <v/>
      </c>
      <c r="V735" s="17"/>
      <c r="W735" s="17"/>
      <c r="X735" s="17" t="str">
        <f>IF(Y735="","",VLOOKUP(Y735,stamgegevens!$C$23:$H$52,6,FALSE))</f>
        <v/>
      </c>
      <c r="Y735" s="104" t="str">
        <f>IF('Taarten koppelen'!$X42&lt;&gt;"",'Taarten koppelen'!$X$4,"")</f>
        <v/>
      </c>
      <c r="Z735" s="17" t="str">
        <f>IF('Taarten koppelen'!X42&lt;&gt;"",'Taarten koppelen'!X42,"")</f>
        <v/>
      </c>
      <c r="AE735" s="1" t="str">
        <f t="shared" si="23"/>
        <v/>
      </c>
    </row>
    <row r="736" spans="4:31" x14ac:dyDescent="0.2">
      <c r="D736" s="100" t="str">
        <f>IF($AE736&lt;&gt;"",VLOOKUP($AE736,Afleveradressen!$A$8:$P$57,15,FALSE),"")</f>
        <v/>
      </c>
      <c r="E736" s="17"/>
      <c r="F736" s="17" t="str">
        <f>IF(AE736&lt;&gt;"",Bestelformulier!$F$44,"")</f>
        <v/>
      </c>
      <c r="G736" s="104"/>
      <c r="H736" s="100" t="str">
        <f>IF($AE736&lt;&gt;"",VLOOKUP($AE736,Afleveradressen!$A$8:$P$57,4,FALSE),"")</f>
        <v/>
      </c>
      <c r="I736" s="101" t="str">
        <f>IF($AE736&lt;&gt;"",VLOOKUP($AE736,Afleveradressen!$A$8:$P$57,5,FALSE),"")</f>
        <v/>
      </c>
      <c r="J736" s="101" t="str">
        <f>IF($AE736&lt;&gt;"",VLOOKUP($AE736,Afleveradressen!$A$8:$P$57,6,FALSE),"")</f>
        <v/>
      </c>
      <c r="K736" s="102" t="str">
        <f>IF($AE736&lt;&gt;"",VLOOKUP($AE736,Afleveradressen!$A$8:$P$57,7,FALSE),"")</f>
        <v/>
      </c>
      <c r="L736" s="72" t="str">
        <f>IF(AND('Taarten koppelen'!E43&lt;&gt;"",$Y736&lt;&gt;""),'Taarten koppelen'!E43,"")</f>
        <v/>
      </c>
      <c r="M736" s="72" t="str">
        <f>IF(AND('Taarten koppelen'!F43&lt;&gt;"",$Y736&lt;&gt;""),'Taarten koppelen'!F43,"")</f>
        <v/>
      </c>
      <c r="N736" s="72" t="str">
        <f>IF($AE736&lt;&gt;"",VLOOKUP($AE736,Afleveradressen!$A$8:$P$57,11,FALSE),"")</f>
        <v/>
      </c>
      <c r="O736" s="101" t="str">
        <f>IF($AE736&lt;&gt;"",VLOOKUP($AE736,Afleveradressen!$A$8:$P$57,12,FALSE),"")</f>
        <v/>
      </c>
      <c r="P736" s="72" t="str">
        <f>IF(AND('Taarten koppelen'!G43&lt;&gt;"",$Y736&lt;&gt;""),'Taarten koppelen'!G43,"")</f>
        <v/>
      </c>
      <c r="Q736" s="17" t="str">
        <f t="shared" si="22"/>
        <v/>
      </c>
      <c r="R736" s="102" t="str">
        <f>IF($AE736&lt;&gt;"",VLOOKUP($AE736,Afleveradressen!$A$8:$P$57,8,FALSE),"")</f>
        <v/>
      </c>
      <c r="S736" s="105" t="str">
        <f>IF($AE736&lt;&gt;"",VLOOKUP($AE736,Afleveradressen!$A$8:$P$57,14,FALSE),"")</f>
        <v/>
      </c>
      <c r="T736" s="103" t="str">
        <f>IF(S736&lt;&gt;"",VLOOKUP($S736,stamgegevens!$B$5:$E$15,3,FALSE),"")</f>
        <v/>
      </c>
      <c r="U736" s="103" t="str">
        <f>IF(T736&lt;&gt;"",VLOOKUP($S736,stamgegevens!$B$5:$E$15,4,FALSE),"")</f>
        <v/>
      </c>
      <c r="V736" s="17"/>
      <c r="W736" s="17"/>
      <c r="X736" s="17" t="str">
        <f>IF(Y736="","",VLOOKUP(Y736,stamgegevens!$C$23:$H$52,6,FALSE))</f>
        <v/>
      </c>
      <c r="Y736" s="104" t="str">
        <f>IF('Taarten koppelen'!$X43&lt;&gt;"",'Taarten koppelen'!$X$4,"")</f>
        <v/>
      </c>
      <c r="Z736" s="17" t="str">
        <f>IF('Taarten koppelen'!X43&lt;&gt;"",'Taarten koppelen'!X43,"")</f>
        <v/>
      </c>
      <c r="AE736" s="1" t="str">
        <f t="shared" si="23"/>
        <v/>
      </c>
    </row>
    <row r="737" spans="4:31" x14ac:dyDescent="0.2">
      <c r="D737" s="100" t="str">
        <f>IF($AE737&lt;&gt;"",VLOOKUP($AE737,Afleveradressen!$A$8:$P$57,15,FALSE),"")</f>
        <v/>
      </c>
      <c r="E737" s="17"/>
      <c r="F737" s="17" t="str">
        <f>IF(AE737&lt;&gt;"",Bestelformulier!$F$44,"")</f>
        <v/>
      </c>
      <c r="G737" s="104"/>
      <c r="H737" s="100" t="str">
        <f>IF($AE737&lt;&gt;"",VLOOKUP($AE737,Afleveradressen!$A$8:$P$57,4,FALSE),"")</f>
        <v/>
      </c>
      <c r="I737" s="101" t="str">
        <f>IF($AE737&lt;&gt;"",VLOOKUP($AE737,Afleveradressen!$A$8:$P$57,5,FALSE),"")</f>
        <v/>
      </c>
      <c r="J737" s="101" t="str">
        <f>IF($AE737&lt;&gt;"",VLOOKUP($AE737,Afleveradressen!$A$8:$P$57,6,FALSE),"")</f>
        <v/>
      </c>
      <c r="K737" s="102" t="str">
        <f>IF($AE737&lt;&gt;"",VLOOKUP($AE737,Afleveradressen!$A$8:$P$57,7,FALSE),"")</f>
        <v/>
      </c>
      <c r="L737" s="72" t="str">
        <f>IF(AND('Taarten koppelen'!E44&lt;&gt;"",$Y737&lt;&gt;""),'Taarten koppelen'!E44,"")</f>
        <v/>
      </c>
      <c r="M737" s="72" t="str">
        <f>IF(AND('Taarten koppelen'!F44&lt;&gt;"",$Y737&lt;&gt;""),'Taarten koppelen'!F44,"")</f>
        <v/>
      </c>
      <c r="N737" s="72" t="str">
        <f>IF($AE737&lt;&gt;"",VLOOKUP($AE737,Afleveradressen!$A$8:$P$57,11,FALSE),"")</f>
        <v/>
      </c>
      <c r="O737" s="101" t="str">
        <f>IF($AE737&lt;&gt;"",VLOOKUP($AE737,Afleveradressen!$A$8:$P$57,12,FALSE),"")</f>
        <v/>
      </c>
      <c r="P737" s="72" t="str">
        <f>IF(AND('Taarten koppelen'!G44&lt;&gt;"",$Y737&lt;&gt;""),'Taarten koppelen'!G44,"")</f>
        <v/>
      </c>
      <c r="Q737" s="17" t="str">
        <f t="shared" si="22"/>
        <v/>
      </c>
      <c r="R737" s="102" t="str">
        <f>IF($AE737&lt;&gt;"",VLOOKUP($AE737,Afleveradressen!$A$8:$P$57,8,FALSE),"")</f>
        <v/>
      </c>
      <c r="S737" s="105" t="str">
        <f>IF($AE737&lt;&gt;"",VLOOKUP($AE737,Afleveradressen!$A$8:$P$57,14,FALSE),"")</f>
        <v/>
      </c>
      <c r="T737" s="103" t="str">
        <f>IF(S737&lt;&gt;"",VLOOKUP($S737,stamgegevens!$B$5:$E$15,3,FALSE),"")</f>
        <v/>
      </c>
      <c r="U737" s="103" t="str">
        <f>IF(T737&lt;&gt;"",VLOOKUP($S737,stamgegevens!$B$5:$E$15,4,FALSE),"")</f>
        <v/>
      </c>
      <c r="V737" s="17"/>
      <c r="W737" s="17"/>
      <c r="X737" s="17" t="str">
        <f>IF(Y737="","",VLOOKUP(Y737,stamgegevens!$C$23:$H$52,6,FALSE))</f>
        <v/>
      </c>
      <c r="Y737" s="104" t="str">
        <f>IF('Taarten koppelen'!$X44&lt;&gt;"",'Taarten koppelen'!$X$4,"")</f>
        <v/>
      </c>
      <c r="Z737" s="17" t="str">
        <f>IF('Taarten koppelen'!X44&lt;&gt;"",'Taarten koppelen'!X44,"")</f>
        <v/>
      </c>
      <c r="AE737" s="1" t="str">
        <f t="shared" si="23"/>
        <v/>
      </c>
    </row>
    <row r="738" spans="4:31" x14ac:dyDescent="0.2">
      <c r="D738" s="100" t="str">
        <f>IF($AE738&lt;&gt;"",VLOOKUP($AE738,Afleveradressen!$A$8:$P$57,15,FALSE),"")</f>
        <v/>
      </c>
      <c r="E738" s="17"/>
      <c r="F738" s="17" t="str">
        <f>IF(AE738&lt;&gt;"",Bestelformulier!$F$44,"")</f>
        <v/>
      </c>
      <c r="G738" s="104"/>
      <c r="H738" s="100" t="str">
        <f>IF($AE738&lt;&gt;"",VLOOKUP($AE738,Afleveradressen!$A$8:$P$57,4,FALSE),"")</f>
        <v/>
      </c>
      <c r="I738" s="101" t="str">
        <f>IF($AE738&lt;&gt;"",VLOOKUP($AE738,Afleveradressen!$A$8:$P$57,5,FALSE),"")</f>
        <v/>
      </c>
      <c r="J738" s="101" t="str">
        <f>IF($AE738&lt;&gt;"",VLOOKUP($AE738,Afleveradressen!$A$8:$P$57,6,FALSE),"")</f>
        <v/>
      </c>
      <c r="K738" s="102" t="str">
        <f>IF($AE738&lt;&gt;"",VLOOKUP($AE738,Afleveradressen!$A$8:$P$57,7,FALSE),"")</f>
        <v/>
      </c>
      <c r="L738" s="72" t="str">
        <f>IF(AND('Taarten koppelen'!E45&lt;&gt;"",$Y738&lt;&gt;""),'Taarten koppelen'!E45,"")</f>
        <v/>
      </c>
      <c r="M738" s="72" t="str">
        <f>IF(AND('Taarten koppelen'!F45&lt;&gt;"",$Y738&lt;&gt;""),'Taarten koppelen'!F45,"")</f>
        <v/>
      </c>
      <c r="N738" s="72" t="str">
        <f>IF($AE738&lt;&gt;"",VLOOKUP($AE738,Afleveradressen!$A$8:$P$57,11,FALSE),"")</f>
        <v/>
      </c>
      <c r="O738" s="101" t="str">
        <f>IF($AE738&lt;&gt;"",VLOOKUP($AE738,Afleveradressen!$A$8:$P$57,12,FALSE),"")</f>
        <v/>
      </c>
      <c r="P738" s="72" t="str">
        <f>IF(AND('Taarten koppelen'!G45&lt;&gt;"",$Y738&lt;&gt;""),'Taarten koppelen'!G45,"")</f>
        <v/>
      </c>
      <c r="Q738" s="17" t="str">
        <f t="shared" si="22"/>
        <v/>
      </c>
      <c r="R738" s="102" t="str">
        <f>IF($AE738&lt;&gt;"",VLOOKUP($AE738,Afleveradressen!$A$8:$P$57,8,FALSE),"")</f>
        <v/>
      </c>
      <c r="S738" s="105" t="str">
        <f>IF($AE738&lt;&gt;"",VLOOKUP($AE738,Afleveradressen!$A$8:$P$57,14,FALSE),"")</f>
        <v/>
      </c>
      <c r="T738" s="103" t="str">
        <f>IF(S738&lt;&gt;"",VLOOKUP($S738,stamgegevens!$B$5:$E$15,3,FALSE),"")</f>
        <v/>
      </c>
      <c r="U738" s="103" t="str">
        <f>IF(T738&lt;&gt;"",VLOOKUP($S738,stamgegevens!$B$5:$E$15,4,FALSE),"")</f>
        <v/>
      </c>
      <c r="V738" s="17"/>
      <c r="W738" s="17"/>
      <c r="X738" s="17" t="str">
        <f>IF(Y738="","",VLOOKUP(Y738,stamgegevens!$C$23:$H$52,6,FALSE))</f>
        <v/>
      </c>
      <c r="Y738" s="104" t="str">
        <f>IF('Taarten koppelen'!$X45&lt;&gt;"",'Taarten koppelen'!$X$4,"")</f>
        <v/>
      </c>
      <c r="Z738" s="17" t="str">
        <f>IF('Taarten koppelen'!X45&lt;&gt;"",'Taarten koppelen'!X45,"")</f>
        <v/>
      </c>
      <c r="AE738" s="1" t="str">
        <f t="shared" si="23"/>
        <v/>
      </c>
    </row>
    <row r="739" spans="4:31" x14ac:dyDescent="0.2">
      <c r="D739" s="100" t="str">
        <f>IF($AE739&lt;&gt;"",VLOOKUP($AE739,Afleveradressen!$A$8:$P$57,15,FALSE),"")</f>
        <v/>
      </c>
      <c r="E739" s="17"/>
      <c r="F739" s="17" t="str">
        <f>IF(AE739&lt;&gt;"",Bestelformulier!$F$44,"")</f>
        <v/>
      </c>
      <c r="G739" s="104"/>
      <c r="H739" s="100" t="str">
        <f>IF($AE739&lt;&gt;"",VLOOKUP($AE739,Afleveradressen!$A$8:$P$57,4,FALSE),"")</f>
        <v/>
      </c>
      <c r="I739" s="101" t="str">
        <f>IF($AE739&lt;&gt;"",VLOOKUP($AE739,Afleveradressen!$A$8:$P$57,5,FALSE),"")</f>
        <v/>
      </c>
      <c r="J739" s="101" t="str">
        <f>IF($AE739&lt;&gt;"",VLOOKUP($AE739,Afleveradressen!$A$8:$P$57,6,FALSE),"")</f>
        <v/>
      </c>
      <c r="K739" s="102" t="str">
        <f>IF($AE739&lt;&gt;"",VLOOKUP($AE739,Afleveradressen!$A$8:$P$57,7,FALSE),"")</f>
        <v/>
      </c>
      <c r="L739" s="72" t="str">
        <f>IF(AND('Taarten koppelen'!E46&lt;&gt;"",$Y739&lt;&gt;""),'Taarten koppelen'!E46,"")</f>
        <v/>
      </c>
      <c r="M739" s="72" t="str">
        <f>IF(AND('Taarten koppelen'!F46&lt;&gt;"",$Y739&lt;&gt;""),'Taarten koppelen'!F46,"")</f>
        <v/>
      </c>
      <c r="N739" s="72" t="str">
        <f>IF($AE739&lt;&gt;"",VLOOKUP($AE739,Afleveradressen!$A$8:$P$57,11,FALSE),"")</f>
        <v/>
      </c>
      <c r="O739" s="101" t="str">
        <f>IF($AE739&lt;&gt;"",VLOOKUP($AE739,Afleveradressen!$A$8:$P$57,12,FALSE),"")</f>
        <v/>
      </c>
      <c r="P739" s="72" t="str">
        <f>IF(AND('Taarten koppelen'!G46&lt;&gt;"",$Y739&lt;&gt;""),'Taarten koppelen'!G46,"")</f>
        <v/>
      </c>
      <c r="Q739" s="17" t="str">
        <f t="shared" si="22"/>
        <v/>
      </c>
      <c r="R739" s="102" t="str">
        <f>IF($AE739&lt;&gt;"",VLOOKUP($AE739,Afleveradressen!$A$8:$P$57,8,FALSE),"")</f>
        <v/>
      </c>
      <c r="S739" s="105" t="str">
        <f>IF($AE739&lt;&gt;"",VLOOKUP($AE739,Afleveradressen!$A$8:$P$57,14,FALSE),"")</f>
        <v/>
      </c>
      <c r="T739" s="103" t="str">
        <f>IF(S739&lt;&gt;"",VLOOKUP($S739,stamgegevens!$B$5:$E$15,3,FALSE),"")</f>
        <v/>
      </c>
      <c r="U739" s="103" t="str">
        <f>IF(T739&lt;&gt;"",VLOOKUP($S739,stamgegevens!$B$5:$E$15,4,FALSE),"")</f>
        <v/>
      </c>
      <c r="V739" s="17"/>
      <c r="W739" s="17"/>
      <c r="X739" s="17" t="str">
        <f>IF(Y739="","",VLOOKUP(Y739,stamgegevens!$C$23:$H$52,6,FALSE))</f>
        <v/>
      </c>
      <c r="Y739" s="104" t="str">
        <f>IF('Taarten koppelen'!$X46&lt;&gt;"",'Taarten koppelen'!$X$4,"")</f>
        <v/>
      </c>
      <c r="Z739" s="17" t="str">
        <f>IF('Taarten koppelen'!X46&lt;&gt;"",'Taarten koppelen'!X46,"")</f>
        <v/>
      </c>
      <c r="AE739" s="1" t="str">
        <f t="shared" si="23"/>
        <v/>
      </c>
    </row>
    <row r="740" spans="4:31" x14ac:dyDescent="0.2">
      <c r="D740" s="100" t="str">
        <f>IF($AE740&lt;&gt;"",VLOOKUP($AE740,Afleveradressen!$A$8:$P$57,15,FALSE),"")</f>
        <v/>
      </c>
      <c r="E740" s="17"/>
      <c r="F740" s="17" t="str">
        <f>IF(AE740&lt;&gt;"",Bestelformulier!$F$44,"")</f>
        <v/>
      </c>
      <c r="G740" s="104"/>
      <c r="H740" s="100" t="str">
        <f>IF($AE740&lt;&gt;"",VLOOKUP($AE740,Afleveradressen!$A$8:$P$57,4,FALSE),"")</f>
        <v/>
      </c>
      <c r="I740" s="101" t="str">
        <f>IF($AE740&lt;&gt;"",VLOOKUP($AE740,Afleveradressen!$A$8:$P$57,5,FALSE),"")</f>
        <v/>
      </c>
      <c r="J740" s="101" t="str">
        <f>IF($AE740&lt;&gt;"",VLOOKUP($AE740,Afleveradressen!$A$8:$P$57,6,FALSE),"")</f>
        <v/>
      </c>
      <c r="K740" s="102" t="str">
        <f>IF($AE740&lt;&gt;"",VLOOKUP($AE740,Afleveradressen!$A$8:$P$57,7,FALSE),"")</f>
        <v/>
      </c>
      <c r="L740" s="72" t="str">
        <f>IF(AND('Taarten koppelen'!E47&lt;&gt;"",$Y740&lt;&gt;""),'Taarten koppelen'!E47,"")</f>
        <v/>
      </c>
      <c r="M740" s="72" t="str">
        <f>IF(AND('Taarten koppelen'!F47&lt;&gt;"",$Y740&lt;&gt;""),'Taarten koppelen'!F47,"")</f>
        <v/>
      </c>
      <c r="N740" s="72" t="str">
        <f>IF($AE740&lt;&gt;"",VLOOKUP($AE740,Afleveradressen!$A$8:$P$57,11,FALSE),"")</f>
        <v/>
      </c>
      <c r="O740" s="101" t="str">
        <f>IF($AE740&lt;&gt;"",VLOOKUP($AE740,Afleveradressen!$A$8:$P$57,12,FALSE),"")</f>
        <v/>
      </c>
      <c r="P740" s="72" t="str">
        <f>IF(AND('Taarten koppelen'!G47&lt;&gt;"",$Y740&lt;&gt;""),'Taarten koppelen'!G47,"")</f>
        <v/>
      </c>
      <c r="Q740" s="17" t="str">
        <f t="shared" si="22"/>
        <v/>
      </c>
      <c r="R740" s="102" t="str">
        <f>IF($AE740&lt;&gt;"",VLOOKUP($AE740,Afleveradressen!$A$8:$P$57,8,FALSE),"")</f>
        <v/>
      </c>
      <c r="S740" s="105" t="str">
        <f>IF($AE740&lt;&gt;"",VLOOKUP($AE740,Afleveradressen!$A$8:$P$57,14,FALSE),"")</f>
        <v/>
      </c>
      <c r="T740" s="103" t="str">
        <f>IF(S740&lt;&gt;"",VLOOKUP($S740,stamgegevens!$B$5:$E$15,3,FALSE),"")</f>
        <v/>
      </c>
      <c r="U740" s="103" t="str">
        <f>IF(T740&lt;&gt;"",VLOOKUP($S740,stamgegevens!$B$5:$E$15,4,FALSE),"")</f>
        <v/>
      </c>
      <c r="V740" s="17"/>
      <c r="W740" s="17"/>
      <c r="X740" s="17" t="str">
        <f>IF(Y740="","",VLOOKUP(Y740,stamgegevens!$C$23:$H$52,6,FALSE))</f>
        <v/>
      </c>
      <c r="Y740" s="104" t="str">
        <f>IF('Taarten koppelen'!$X47&lt;&gt;"",'Taarten koppelen'!$X$4,"")</f>
        <v/>
      </c>
      <c r="Z740" s="17" t="str">
        <f>IF('Taarten koppelen'!X47&lt;&gt;"",'Taarten koppelen'!X47,"")</f>
        <v/>
      </c>
      <c r="AE740" s="1" t="str">
        <f t="shared" si="23"/>
        <v/>
      </c>
    </row>
    <row r="741" spans="4:31" x14ac:dyDescent="0.2">
      <c r="D741" s="100" t="str">
        <f>IF($AE741&lt;&gt;"",VLOOKUP($AE741,Afleveradressen!$A$8:$P$57,15,FALSE),"")</f>
        <v/>
      </c>
      <c r="E741" s="17"/>
      <c r="F741" s="17" t="str">
        <f>IF(AE741&lt;&gt;"",Bestelformulier!$F$44,"")</f>
        <v/>
      </c>
      <c r="G741" s="104"/>
      <c r="H741" s="100" t="str">
        <f>IF($AE741&lt;&gt;"",VLOOKUP($AE741,Afleveradressen!$A$8:$P$57,4,FALSE),"")</f>
        <v/>
      </c>
      <c r="I741" s="101" t="str">
        <f>IF($AE741&lt;&gt;"",VLOOKUP($AE741,Afleveradressen!$A$8:$P$57,5,FALSE),"")</f>
        <v/>
      </c>
      <c r="J741" s="101" t="str">
        <f>IF($AE741&lt;&gt;"",VLOOKUP($AE741,Afleveradressen!$A$8:$P$57,6,FALSE),"")</f>
        <v/>
      </c>
      <c r="K741" s="102" t="str">
        <f>IF($AE741&lt;&gt;"",VLOOKUP($AE741,Afleveradressen!$A$8:$P$57,7,FALSE),"")</f>
        <v/>
      </c>
      <c r="L741" s="72" t="str">
        <f>IF(AND('Taarten koppelen'!E48&lt;&gt;"",$Y741&lt;&gt;""),'Taarten koppelen'!E48,"")</f>
        <v/>
      </c>
      <c r="M741" s="72" t="str">
        <f>IF(AND('Taarten koppelen'!F48&lt;&gt;"",$Y741&lt;&gt;""),'Taarten koppelen'!F48,"")</f>
        <v/>
      </c>
      <c r="N741" s="72" t="str">
        <f>IF($AE741&lt;&gt;"",VLOOKUP($AE741,Afleveradressen!$A$8:$P$57,11,FALSE),"")</f>
        <v/>
      </c>
      <c r="O741" s="101" t="str">
        <f>IF($AE741&lt;&gt;"",VLOOKUP($AE741,Afleveradressen!$A$8:$P$57,12,FALSE),"")</f>
        <v/>
      </c>
      <c r="P741" s="72" t="str">
        <f>IF(AND('Taarten koppelen'!G48&lt;&gt;"",$Y741&lt;&gt;""),'Taarten koppelen'!G48,"")</f>
        <v/>
      </c>
      <c r="Q741" s="17" t="str">
        <f t="shared" si="22"/>
        <v/>
      </c>
      <c r="R741" s="102" t="str">
        <f>IF($AE741&lt;&gt;"",VLOOKUP($AE741,Afleveradressen!$A$8:$P$57,8,FALSE),"")</f>
        <v/>
      </c>
      <c r="S741" s="105" t="str">
        <f>IF($AE741&lt;&gt;"",VLOOKUP($AE741,Afleveradressen!$A$8:$P$57,14,FALSE),"")</f>
        <v/>
      </c>
      <c r="T741" s="103" t="str">
        <f>IF(S741&lt;&gt;"",VLOOKUP($S741,stamgegevens!$B$5:$E$15,3,FALSE),"")</f>
        <v/>
      </c>
      <c r="U741" s="103" t="str">
        <f>IF(T741&lt;&gt;"",VLOOKUP($S741,stamgegevens!$B$5:$E$15,4,FALSE),"")</f>
        <v/>
      </c>
      <c r="V741" s="17"/>
      <c r="W741" s="17"/>
      <c r="X741" s="17" t="str">
        <f>IF(Y741="","",VLOOKUP(Y741,stamgegevens!$C$23:$H$52,6,FALSE))</f>
        <v/>
      </c>
      <c r="Y741" s="104" t="str">
        <f>IF('Taarten koppelen'!$X48&lt;&gt;"",'Taarten koppelen'!$X$4,"")</f>
        <v/>
      </c>
      <c r="Z741" s="17" t="str">
        <f>IF('Taarten koppelen'!X48&lt;&gt;"",'Taarten koppelen'!X48,"")</f>
        <v/>
      </c>
      <c r="AE741" s="1" t="str">
        <f t="shared" si="23"/>
        <v/>
      </c>
    </row>
    <row r="742" spans="4:31" x14ac:dyDescent="0.2">
      <c r="D742" s="100" t="str">
        <f>IF($AE742&lt;&gt;"",VLOOKUP($AE742,Afleveradressen!$A$8:$P$57,15,FALSE),"")</f>
        <v/>
      </c>
      <c r="E742" s="17"/>
      <c r="F742" s="17" t="str">
        <f>IF(AE742&lt;&gt;"",Bestelformulier!$F$44,"")</f>
        <v/>
      </c>
      <c r="G742" s="104"/>
      <c r="H742" s="100" t="str">
        <f>IF($AE742&lt;&gt;"",VLOOKUP($AE742,Afleveradressen!$A$8:$P$57,4,FALSE),"")</f>
        <v/>
      </c>
      <c r="I742" s="101" t="str">
        <f>IF($AE742&lt;&gt;"",VLOOKUP($AE742,Afleveradressen!$A$8:$P$57,5,FALSE),"")</f>
        <v/>
      </c>
      <c r="J742" s="101" t="str">
        <f>IF($AE742&lt;&gt;"",VLOOKUP($AE742,Afleveradressen!$A$8:$P$57,6,FALSE),"")</f>
        <v/>
      </c>
      <c r="K742" s="102" t="str">
        <f>IF($AE742&lt;&gt;"",VLOOKUP($AE742,Afleveradressen!$A$8:$P$57,7,FALSE),"")</f>
        <v/>
      </c>
      <c r="L742" s="72" t="str">
        <f>IF(AND('Taarten koppelen'!E49&lt;&gt;"",$Y742&lt;&gt;""),'Taarten koppelen'!E49,"")</f>
        <v/>
      </c>
      <c r="M742" s="72" t="str">
        <f>IF(AND('Taarten koppelen'!F49&lt;&gt;"",$Y742&lt;&gt;""),'Taarten koppelen'!F49,"")</f>
        <v/>
      </c>
      <c r="N742" s="72" t="str">
        <f>IF($AE742&lt;&gt;"",VLOOKUP($AE742,Afleveradressen!$A$8:$P$57,11,FALSE),"")</f>
        <v/>
      </c>
      <c r="O742" s="101" t="str">
        <f>IF($AE742&lt;&gt;"",VLOOKUP($AE742,Afleveradressen!$A$8:$P$57,12,FALSE),"")</f>
        <v/>
      </c>
      <c r="P742" s="72" t="str">
        <f>IF(AND('Taarten koppelen'!G49&lt;&gt;"",$Y742&lt;&gt;""),'Taarten koppelen'!G49,"")</f>
        <v/>
      </c>
      <c r="Q742" s="17" t="str">
        <f t="shared" si="22"/>
        <v/>
      </c>
      <c r="R742" s="102" t="str">
        <f>IF($AE742&lt;&gt;"",VLOOKUP($AE742,Afleveradressen!$A$8:$P$57,8,FALSE),"")</f>
        <v/>
      </c>
      <c r="S742" s="105" t="str">
        <f>IF($AE742&lt;&gt;"",VLOOKUP($AE742,Afleveradressen!$A$8:$P$57,14,FALSE),"")</f>
        <v/>
      </c>
      <c r="T742" s="103" t="str">
        <f>IF(S742&lt;&gt;"",VLOOKUP($S742,stamgegevens!$B$5:$E$15,3,FALSE),"")</f>
        <v/>
      </c>
      <c r="U742" s="103" t="str">
        <f>IF(T742&lt;&gt;"",VLOOKUP($S742,stamgegevens!$B$5:$E$15,4,FALSE),"")</f>
        <v/>
      </c>
      <c r="V742" s="17"/>
      <c r="W742" s="17"/>
      <c r="X742" s="17" t="str">
        <f>IF(Y742="","",VLOOKUP(Y742,stamgegevens!$C$23:$H$52,6,FALSE))</f>
        <v/>
      </c>
      <c r="Y742" s="104" t="str">
        <f>IF('Taarten koppelen'!$X49&lt;&gt;"",'Taarten koppelen'!$X$4,"")</f>
        <v/>
      </c>
      <c r="Z742" s="17" t="str">
        <f>IF('Taarten koppelen'!X49&lt;&gt;"",'Taarten koppelen'!X49,"")</f>
        <v/>
      </c>
      <c r="AE742" s="1" t="str">
        <f t="shared" si="23"/>
        <v/>
      </c>
    </row>
    <row r="743" spans="4:31" x14ac:dyDescent="0.2">
      <c r="D743" s="100" t="str">
        <f>IF($AE743&lt;&gt;"",VLOOKUP($AE743,Afleveradressen!$A$8:$P$57,15,FALSE),"")</f>
        <v/>
      </c>
      <c r="E743" s="17"/>
      <c r="F743" s="17" t="str">
        <f>IF(AE743&lt;&gt;"",Bestelformulier!$F$44,"")</f>
        <v/>
      </c>
      <c r="G743" s="104"/>
      <c r="H743" s="100" t="str">
        <f>IF($AE743&lt;&gt;"",VLOOKUP($AE743,Afleveradressen!$A$8:$P$57,4,FALSE),"")</f>
        <v/>
      </c>
      <c r="I743" s="101" t="str">
        <f>IF($AE743&lt;&gt;"",VLOOKUP($AE743,Afleveradressen!$A$8:$P$57,5,FALSE),"")</f>
        <v/>
      </c>
      <c r="J743" s="101" t="str">
        <f>IF($AE743&lt;&gt;"",VLOOKUP($AE743,Afleveradressen!$A$8:$P$57,6,FALSE),"")</f>
        <v/>
      </c>
      <c r="K743" s="102" t="str">
        <f>IF($AE743&lt;&gt;"",VLOOKUP($AE743,Afleveradressen!$A$8:$P$57,7,FALSE),"")</f>
        <v/>
      </c>
      <c r="L743" s="72" t="str">
        <f>IF(AND('Taarten koppelen'!E50&lt;&gt;"",$Y743&lt;&gt;""),'Taarten koppelen'!E50,"")</f>
        <v/>
      </c>
      <c r="M743" s="72" t="str">
        <f>IF(AND('Taarten koppelen'!F50&lt;&gt;"",$Y743&lt;&gt;""),'Taarten koppelen'!F50,"")</f>
        <v/>
      </c>
      <c r="N743" s="72" t="str">
        <f>IF($AE743&lt;&gt;"",VLOOKUP($AE743,Afleveradressen!$A$8:$P$57,11,FALSE),"")</f>
        <v/>
      </c>
      <c r="O743" s="101" t="str">
        <f>IF($AE743&lt;&gt;"",VLOOKUP($AE743,Afleveradressen!$A$8:$P$57,12,FALSE),"")</f>
        <v/>
      </c>
      <c r="P743" s="72" t="str">
        <f>IF(AND('Taarten koppelen'!G50&lt;&gt;"",$Y743&lt;&gt;""),'Taarten koppelen'!G50,"")</f>
        <v/>
      </c>
      <c r="Q743" s="17" t="str">
        <f t="shared" si="22"/>
        <v/>
      </c>
      <c r="R743" s="102" t="str">
        <f>IF($AE743&lt;&gt;"",VLOOKUP($AE743,Afleveradressen!$A$8:$P$57,8,FALSE),"")</f>
        <v/>
      </c>
      <c r="S743" s="105" t="str">
        <f>IF($AE743&lt;&gt;"",VLOOKUP($AE743,Afleveradressen!$A$8:$P$57,14,FALSE),"")</f>
        <v/>
      </c>
      <c r="T743" s="103" t="str">
        <f>IF(S743&lt;&gt;"",VLOOKUP($S743,stamgegevens!$B$5:$E$15,3,FALSE),"")</f>
        <v/>
      </c>
      <c r="U743" s="103" t="str">
        <f>IF(T743&lt;&gt;"",VLOOKUP($S743,stamgegevens!$B$5:$E$15,4,FALSE),"")</f>
        <v/>
      </c>
      <c r="V743" s="17"/>
      <c r="W743" s="17"/>
      <c r="X743" s="17" t="str">
        <f>IF(Y743="","",VLOOKUP(Y743,stamgegevens!$C$23:$H$52,6,FALSE))</f>
        <v/>
      </c>
      <c r="Y743" s="104" t="str">
        <f>IF('Taarten koppelen'!$X50&lt;&gt;"",'Taarten koppelen'!$X$4,"")</f>
        <v/>
      </c>
      <c r="Z743" s="17" t="str">
        <f>IF('Taarten koppelen'!X50&lt;&gt;"",'Taarten koppelen'!X50,"")</f>
        <v/>
      </c>
      <c r="AE743" s="1" t="str">
        <f t="shared" si="23"/>
        <v/>
      </c>
    </row>
    <row r="744" spans="4:31" x14ac:dyDescent="0.2">
      <c r="D744" s="100" t="str">
        <f>IF($AE744&lt;&gt;"",VLOOKUP($AE744,Afleveradressen!$A$8:$P$57,15,FALSE),"")</f>
        <v/>
      </c>
      <c r="E744" s="17"/>
      <c r="F744" s="17" t="str">
        <f>IF(AE744&lt;&gt;"",Bestelformulier!$F$44,"")</f>
        <v/>
      </c>
      <c r="G744" s="104"/>
      <c r="H744" s="100" t="str">
        <f>IF($AE744&lt;&gt;"",VLOOKUP($AE744,Afleveradressen!$A$8:$P$57,4,FALSE),"")</f>
        <v/>
      </c>
      <c r="I744" s="101" t="str">
        <f>IF($AE744&lt;&gt;"",VLOOKUP($AE744,Afleveradressen!$A$8:$P$57,5,FALSE),"")</f>
        <v/>
      </c>
      <c r="J744" s="101" t="str">
        <f>IF($AE744&lt;&gt;"",VLOOKUP($AE744,Afleveradressen!$A$8:$P$57,6,FALSE),"")</f>
        <v/>
      </c>
      <c r="K744" s="102" t="str">
        <f>IF($AE744&lt;&gt;"",VLOOKUP($AE744,Afleveradressen!$A$8:$P$57,7,FALSE),"")</f>
        <v/>
      </c>
      <c r="L744" s="72" t="str">
        <f>IF(AND('Taarten koppelen'!E51&lt;&gt;"",$Y744&lt;&gt;""),'Taarten koppelen'!E51,"")</f>
        <v/>
      </c>
      <c r="M744" s="72" t="str">
        <f>IF(AND('Taarten koppelen'!F51&lt;&gt;"",$Y744&lt;&gt;""),'Taarten koppelen'!F51,"")</f>
        <v/>
      </c>
      <c r="N744" s="72" t="str">
        <f>IF($AE744&lt;&gt;"",VLOOKUP($AE744,Afleveradressen!$A$8:$P$57,11,FALSE),"")</f>
        <v/>
      </c>
      <c r="O744" s="101" t="str">
        <f>IF($AE744&lt;&gt;"",VLOOKUP($AE744,Afleveradressen!$A$8:$P$57,12,FALSE),"")</f>
        <v/>
      </c>
      <c r="P744" s="72" t="str">
        <f>IF(AND('Taarten koppelen'!G51&lt;&gt;"",$Y744&lt;&gt;""),'Taarten koppelen'!G51,"")</f>
        <v/>
      </c>
      <c r="Q744" s="17" t="str">
        <f t="shared" si="22"/>
        <v/>
      </c>
      <c r="R744" s="102" t="str">
        <f>IF($AE744&lt;&gt;"",VLOOKUP($AE744,Afleveradressen!$A$8:$P$57,8,FALSE),"")</f>
        <v/>
      </c>
      <c r="S744" s="105" t="str">
        <f>IF($AE744&lt;&gt;"",VLOOKUP($AE744,Afleveradressen!$A$8:$P$57,14,FALSE),"")</f>
        <v/>
      </c>
      <c r="T744" s="103" t="str">
        <f>IF(S744&lt;&gt;"",VLOOKUP($S744,stamgegevens!$B$5:$E$15,3,FALSE),"")</f>
        <v/>
      </c>
      <c r="U744" s="103" t="str">
        <f>IF(T744&lt;&gt;"",VLOOKUP($S744,stamgegevens!$B$5:$E$15,4,FALSE),"")</f>
        <v/>
      </c>
      <c r="V744" s="17"/>
      <c r="W744" s="17"/>
      <c r="X744" s="17" t="str">
        <f>IF(Y744="","",VLOOKUP(Y744,stamgegevens!$C$23:$H$52,6,FALSE))</f>
        <v/>
      </c>
      <c r="Y744" s="104" t="str">
        <f>IF('Taarten koppelen'!$X51&lt;&gt;"",'Taarten koppelen'!$X$4,"")</f>
        <v/>
      </c>
      <c r="Z744" s="17" t="str">
        <f>IF('Taarten koppelen'!X51&lt;&gt;"",'Taarten koppelen'!X51,"")</f>
        <v/>
      </c>
      <c r="AE744" s="1" t="str">
        <f t="shared" si="23"/>
        <v/>
      </c>
    </row>
    <row r="745" spans="4:31" x14ac:dyDescent="0.2">
      <c r="D745" s="100" t="str">
        <f>IF($AE745&lt;&gt;"",VLOOKUP($AE745,Afleveradressen!$A$8:$P$57,15,FALSE),"")</f>
        <v/>
      </c>
      <c r="E745" s="17"/>
      <c r="F745" s="17" t="str">
        <f>IF(AE745&lt;&gt;"",Bestelformulier!$F$44,"")</f>
        <v/>
      </c>
      <c r="G745" s="104"/>
      <c r="H745" s="100" t="str">
        <f>IF($AE745&lt;&gt;"",VLOOKUP($AE745,Afleveradressen!$A$8:$P$57,4,FALSE),"")</f>
        <v/>
      </c>
      <c r="I745" s="101" t="str">
        <f>IF($AE745&lt;&gt;"",VLOOKUP($AE745,Afleveradressen!$A$8:$P$57,5,FALSE),"")</f>
        <v/>
      </c>
      <c r="J745" s="101" t="str">
        <f>IF($AE745&lt;&gt;"",VLOOKUP($AE745,Afleveradressen!$A$8:$P$57,6,FALSE),"")</f>
        <v/>
      </c>
      <c r="K745" s="102" t="str">
        <f>IF($AE745&lt;&gt;"",VLOOKUP($AE745,Afleveradressen!$A$8:$P$57,7,FALSE),"")</f>
        <v/>
      </c>
      <c r="L745" s="72" t="str">
        <f>IF(AND('Taarten koppelen'!E52&lt;&gt;"",$Y745&lt;&gt;""),'Taarten koppelen'!E52,"")</f>
        <v/>
      </c>
      <c r="M745" s="72" t="str">
        <f>IF(AND('Taarten koppelen'!F52&lt;&gt;"",$Y745&lt;&gt;""),'Taarten koppelen'!F52,"")</f>
        <v/>
      </c>
      <c r="N745" s="72" t="str">
        <f>IF($AE745&lt;&gt;"",VLOOKUP($AE745,Afleveradressen!$A$8:$P$57,11,FALSE),"")</f>
        <v/>
      </c>
      <c r="O745" s="101" t="str">
        <f>IF($AE745&lt;&gt;"",VLOOKUP($AE745,Afleveradressen!$A$8:$P$57,12,FALSE),"")</f>
        <v/>
      </c>
      <c r="P745" s="72" t="str">
        <f>IF(AND('Taarten koppelen'!G52&lt;&gt;"",$Y745&lt;&gt;""),'Taarten koppelen'!G52,"")</f>
        <v/>
      </c>
      <c r="Q745" s="17" t="str">
        <f t="shared" si="22"/>
        <v/>
      </c>
      <c r="R745" s="102" t="str">
        <f>IF($AE745&lt;&gt;"",VLOOKUP($AE745,Afleveradressen!$A$8:$P$57,8,FALSE),"")</f>
        <v/>
      </c>
      <c r="S745" s="105" t="str">
        <f>IF($AE745&lt;&gt;"",VLOOKUP($AE745,Afleveradressen!$A$8:$P$57,14,FALSE),"")</f>
        <v/>
      </c>
      <c r="T745" s="103" t="str">
        <f>IF(S745&lt;&gt;"",VLOOKUP($S745,stamgegevens!$B$5:$E$15,3,FALSE),"")</f>
        <v/>
      </c>
      <c r="U745" s="103" t="str">
        <f>IF(T745&lt;&gt;"",VLOOKUP($S745,stamgegevens!$B$5:$E$15,4,FALSE),"")</f>
        <v/>
      </c>
      <c r="V745" s="17"/>
      <c r="W745" s="17"/>
      <c r="X745" s="17" t="str">
        <f>IF(Y745="","",VLOOKUP(Y745,stamgegevens!$C$23:$H$52,6,FALSE))</f>
        <v/>
      </c>
      <c r="Y745" s="104" t="str">
        <f>IF('Taarten koppelen'!$X52&lt;&gt;"",'Taarten koppelen'!$X$4,"")</f>
        <v/>
      </c>
      <c r="Z745" s="17" t="str">
        <f>IF('Taarten koppelen'!X52&lt;&gt;"",'Taarten koppelen'!X52,"")</f>
        <v/>
      </c>
      <c r="AE745" s="1" t="str">
        <f t="shared" si="23"/>
        <v/>
      </c>
    </row>
    <row r="746" spans="4:31" x14ac:dyDescent="0.2">
      <c r="D746" s="100" t="str">
        <f>IF($AE746&lt;&gt;"",VLOOKUP($AE746,Afleveradressen!$A$8:$P$57,15,FALSE),"")</f>
        <v/>
      </c>
      <c r="E746" s="17"/>
      <c r="F746" s="17" t="str">
        <f>IF(AE746&lt;&gt;"",Bestelformulier!$F$44,"")</f>
        <v/>
      </c>
      <c r="G746" s="104"/>
      <c r="H746" s="100" t="str">
        <f>IF($AE746&lt;&gt;"",VLOOKUP($AE746,Afleveradressen!$A$8:$P$57,4,FALSE),"")</f>
        <v/>
      </c>
      <c r="I746" s="101" t="str">
        <f>IF($AE746&lt;&gt;"",VLOOKUP($AE746,Afleveradressen!$A$8:$P$57,5,FALSE),"")</f>
        <v/>
      </c>
      <c r="J746" s="101" t="str">
        <f>IF($AE746&lt;&gt;"",VLOOKUP($AE746,Afleveradressen!$A$8:$P$57,6,FALSE),"")</f>
        <v/>
      </c>
      <c r="K746" s="102" t="str">
        <f>IF($AE746&lt;&gt;"",VLOOKUP($AE746,Afleveradressen!$A$8:$P$57,7,FALSE),"")</f>
        <v/>
      </c>
      <c r="L746" s="72" t="str">
        <f>IF(AND('Taarten koppelen'!E53&lt;&gt;"",$Y746&lt;&gt;""),'Taarten koppelen'!E53,"")</f>
        <v/>
      </c>
      <c r="M746" s="72" t="str">
        <f>IF(AND('Taarten koppelen'!F53&lt;&gt;"",$Y746&lt;&gt;""),'Taarten koppelen'!F53,"")</f>
        <v/>
      </c>
      <c r="N746" s="72" t="str">
        <f>IF($AE746&lt;&gt;"",VLOOKUP($AE746,Afleveradressen!$A$8:$P$57,11,FALSE),"")</f>
        <v/>
      </c>
      <c r="O746" s="101" t="str">
        <f>IF($AE746&lt;&gt;"",VLOOKUP($AE746,Afleveradressen!$A$8:$P$57,12,FALSE),"")</f>
        <v/>
      </c>
      <c r="P746" s="72" t="str">
        <f>IF(AND('Taarten koppelen'!G53&lt;&gt;"",$Y746&lt;&gt;""),'Taarten koppelen'!G53,"")</f>
        <v/>
      </c>
      <c r="Q746" s="17" t="str">
        <f t="shared" si="22"/>
        <v/>
      </c>
      <c r="R746" s="102" t="str">
        <f>IF($AE746&lt;&gt;"",VLOOKUP($AE746,Afleveradressen!$A$8:$P$57,8,FALSE),"")</f>
        <v/>
      </c>
      <c r="S746" s="105" t="str">
        <f>IF($AE746&lt;&gt;"",VLOOKUP($AE746,Afleveradressen!$A$8:$P$57,14,FALSE),"")</f>
        <v/>
      </c>
      <c r="T746" s="103" t="str">
        <f>IF(S746&lt;&gt;"",VLOOKUP($S746,stamgegevens!$B$5:$E$15,3,FALSE),"")</f>
        <v/>
      </c>
      <c r="U746" s="103" t="str">
        <f>IF(T746&lt;&gt;"",VLOOKUP($S746,stamgegevens!$B$5:$E$15,4,FALSE),"")</f>
        <v/>
      </c>
      <c r="V746" s="17"/>
      <c r="W746" s="17"/>
      <c r="X746" s="17" t="str">
        <f>IF(Y746="","",VLOOKUP(Y746,stamgegevens!$C$23:$H$52,6,FALSE))</f>
        <v/>
      </c>
      <c r="Y746" s="104" t="str">
        <f>IF('Taarten koppelen'!$X53&lt;&gt;"",'Taarten koppelen'!$X$4,"")</f>
        <v/>
      </c>
      <c r="Z746" s="17" t="str">
        <f>IF('Taarten koppelen'!X53&lt;&gt;"",'Taarten koppelen'!X53,"")</f>
        <v/>
      </c>
      <c r="AE746" s="1" t="str">
        <f t="shared" si="23"/>
        <v/>
      </c>
    </row>
    <row r="747" spans="4:31" x14ac:dyDescent="0.2">
      <c r="D747" s="100" t="str">
        <f>IF($AE747&lt;&gt;"",VLOOKUP($AE747,Afleveradressen!$A$8:$P$57,15,FALSE),"")</f>
        <v/>
      </c>
      <c r="E747" s="17"/>
      <c r="F747" s="17" t="str">
        <f>IF(AE747&lt;&gt;"",Bestelformulier!$F$44,"")</f>
        <v/>
      </c>
      <c r="G747" s="104"/>
      <c r="H747" s="100" t="str">
        <f>IF($AE747&lt;&gt;"",VLOOKUP($AE747,Afleveradressen!$A$8:$P$57,4,FALSE),"")</f>
        <v/>
      </c>
      <c r="I747" s="101" t="str">
        <f>IF($AE747&lt;&gt;"",VLOOKUP($AE747,Afleveradressen!$A$8:$P$57,5,FALSE),"")</f>
        <v/>
      </c>
      <c r="J747" s="101" t="str">
        <f>IF($AE747&lt;&gt;"",VLOOKUP($AE747,Afleveradressen!$A$8:$P$57,6,FALSE),"")</f>
        <v/>
      </c>
      <c r="K747" s="102" t="str">
        <f>IF($AE747&lt;&gt;"",VLOOKUP($AE747,Afleveradressen!$A$8:$P$57,7,FALSE),"")</f>
        <v/>
      </c>
      <c r="L747" s="72" t="str">
        <f>IF(AND('Taarten koppelen'!E54&lt;&gt;"",$Y747&lt;&gt;""),'Taarten koppelen'!E54,"")</f>
        <v/>
      </c>
      <c r="M747" s="72" t="str">
        <f>IF(AND('Taarten koppelen'!F54&lt;&gt;"",$Y747&lt;&gt;""),'Taarten koppelen'!F54,"")</f>
        <v/>
      </c>
      <c r="N747" s="72" t="str">
        <f>IF($AE747&lt;&gt;"",VLOOKUP($AE747,Afleveradressen!$A$8:$P$57,11,FALSE),"")</f>
        <v/>
      </c>
      <c r="O747" s="101" t="str">
        <f>IF($AE747&lt;&gt;"",VLOOKUP($AE747,Afleveradressen!$A$8:$P$57,12,FALSE),"")</f>
        <v/>
      </c>
      <c r="P747" s="72" t="str">
        <f>IF(AND('Taarten koppelen'!G54&lt;&gt;"",$Y747&lt;&gt;""),'Taarten koppelen'!G54,"")</f>
        <v/>
      </c>
      <c r="Q747" s="17" t="str">
        <f t="shared" si="22"/>
        <v/>
      </c>
      <c r="R747" s="102" t="str">
        <f>IF($AE747&lt;&gt;"",VLOOKUP($AE747,Afleveradressen!$A$8:$P$57,8,FALSE),"")</f>
        <v/>
      </c>
      <c r="S747" s="105" t="str">
        <f>IF($AE747&lt;&gt;"",VLOOKUP($AE747,Afleveradressen!$A$8:$P$57,14,FALSE),"")</f>
        <v/>
      </c>
      <c r="T747" s="103" t="str">
        <f>IF(S747&lt;&gt;"",VLOOKUP($S747,stamgegevens!$B$5:$E$15,3,FALSE),"")</f>
        <v/>
      </c>
      <c r="U747" s="103" t="str">
        <f>IF(T747&lt;&gt;"",VLOOKUP($S747,stamgegevens!$B$5:$E$15,4,FALSE),"")</f>
        <v/>
      </c>
      <c r="V747" s="17"/>
      <c r="W747" s="17"/>
      <c r="X747" s="17" t="str">
        <f>IF(Y747="","",VLOOKUP(Y747,stamgegevens!$C$23:$H$52,6,FALSE))</f>
        <v/>
      </c>
      <c r="Y747" s="104" t="str">
        <f>IF('Taarten koppelen'!$X54&lt;&gt;"",'Taarten koppelen'!$X$4,"")</f>
        <v/>
      </c>
      <c r="Z747" s="17" t="str">
        <f>IF('Taarten koppelen'!X54&lt;&gt;"",'Taarten koppelen'!X54,"")</f>
        <v/>
      </c>
      <c r="AE747" s="1" t="str">
        <f t="shared" si="23"/>
        <v/>
      </c>
    </row>
    <row r="748" spans="4:31" x14ac:dyDescent="0.2">
      <c r="D748" s="100" t="str">
        <f>IF($AE748&lt;&gt;"",VLOOKUP($AE748,Afleveradressen!$A$8:$P$57,15,FALSE),"")</f>
        <v/>
      </c>
      <c r="E748" s="17"/>
      <c r="F748" s="17" t="str">
        <f>IF(AE748&lt;&gt;"",Bestelformulier!$F$44,"")</f>
        <v/>
      </c>
      <c r="G748" s="104"/>
      <c r="H748" s="100" t="str">
        <f>IF($AE748&lt;&gt;"",VLOOKUP($AE748,Afleveradressen!$A$8:$P$57,4,FALSE),"")</f>
        <v/>
      </c>
      <c r="I748" s="101" t="str">
        <f>IF($AE748&lt;&gt;"",VLOOKUP($AE748,Afleveradressen!$A$8:$P$57,5,FALSE),"")</f>
        <v/>
      </c>
      <c r="J748" s="101" t="str">
        <f>IF($AE748&lt;&gt;"",VLOOKUP($AE748,Afleveradressen!$A$8:$P$57,6,FALSE),"")</f>
        <v/>
      </c>
      <c r="K748" s="102" t="str">
        <f>IF($AE748&lt;&gt;"",VLOOKUP($AE748,Afleveradressen!$A$8:$P$57,7,FALSE),"")</f>
        <v/>
      </c>
      <c r="L748" s="72" t="str">
        <f>IF(AND('Taarten koppelen'!E55&lt;&gt;"",$Y748&lt;&gt;""),'Taarten koppelen'!E55,"")</f>
        <v/>
      </c>
      <c r="M748" s="72" t="str">
        <f>IF(AND('Taarten koppelen'!F55&lt;&gt;"",$Y748&lt;&gt;""),'Taarten koppelen'!F55,"")</f>
        <v/>
      </c>
      <c r="N748" s="72" t="str">
        <f>IF($AE748&lt;&gt;"",VLOOKUP($AE748,Afleveradressen!$A$8:$P$57,11,FALSE),"")</f>
        <v/>
      </c>
      <c r="O748" s="101" t="str">
        <f>IF($AE748&lt;&gt;"",VLOOKUP($AE748,Afleveradressen!$A$8:$P$57,12,FALSE),"")</f>
        <v/>
      </c>
      <c r="P748" s="72" t="str">
        <f>IF(AND('Taarten koppelen'!G55&lt;&gt;"",$Y748&lt;&gt;""),'Taarten koppelen'!G55,"")</f>
        <v/>
      </c>
      <c r="Q748" s="17" t="str">
        <f t="shared" si="22"/>
        <v/>
      </c>
      <c r="R748" s="102" t="str">
        <f>IF($AE748&lt;&gt;"",VLOOKUP($AE748,Afleveradressen!$A$8:$P$57,8,FALSE),"")</f>
        <v/>
      </c>
      <c r="S748" s="105" t="str">
        <f>IF($AE748&lt;&gt;"",VLOOKUP($AE748,Afleveradressen!$A$8:$P$57,14,FALSE),"")</f>
        <v/>
      </c>
      <c r="T748" s="103" t="str">
        <f>IF(S748&lt;&gt;"",VLOOKUP($S748,stamgegevens!$B$5:$E$15,3,FALSE),"")</f>
        <v/>
      </c>
      <c r="U748" s="103" t="str">
        <f>IF(T748&lt;&gt;"",VLOOKUP($S748,stamgegevens!$B$5:$E$15,4,FALSE),"")</f>
        <v/>
      </c>
      <c r="V748" s="17"/>
      <c r="W748" s="17"/>
      <c r="X748" s="17" t="str">
        <f>IF(Y748="","",VLOOKUP(Y748,stamgegevens!$C$23:$H$52,6,FALSE))</f>
        <v/>
      </c>
      <c r="Y748" s="104" t="str">
        <f>IF('Taarten koppelen'!$X55&lt;&gt;"",'Taarten koppelen'!$X$4,"")</f>
        <v/>
      </c>
      <c r="Z748" s="17" t="str">
        <f>IF('Taarten koppelen'!X55&lt;&gt;"",'Taarten koppelen'!X55,"")</f>
        <v/>
      </c>
      <c r="AE748" s="1" t="str">
        <f t="shared" si="23"/>
        <v/>
      </c>
    </row>
    <row r="749" spans="4:31" x14ac:dyDescent="0.2">
      <c r="D749" s="100" t="str">
        <f>IF($AE749&lt;&gt;"",VLOOKUP($AE749,Afleveradressen!$A$8:$P$57,15,FALSE),"")</f>
        <v/>
      </c>
      <c r="E749" s="17"/>
      <c r="F749" s="17" t="str">
        <f>IF(AE749&lt;&gt;"",Bestelformulier!$F$44,"")</f>
        <v/>
      </c>
      <c r="G749" s="104"/>
      <c r="H749" s="100" t="str">
        <f>IF($AE749&lt;&gt;"",VLOOKUP($AE749,Afleveradressen!$A$8:$P$57,4,FALSE),"")</f>
        <v/>
      </c>
      <c r="I749" s="101" t="str">
        <f>IF($AE749&lt;&gt;"",VLOOKUP($AE749,Afleveradressen!$A$8:$P$57,5,FALSE),"")</f>
        <v/>
      </c>
      <c r="J749" s="101" t="str">
        <f>IF($AE749&lt;&gt;"",VLOOKUP($AE749,Afleveradressen!$A$8:$P$57,6,FALSE),"")</f>
        <v/>
      </c>
      <c r="K749" s="102" t="str">
        <f>IF($AE749&lt;&gt;"",VLOOKUP($AE749,Afleveradressen!$A$8:$P$57,7,FALSE),"")</f>
        <v/>
      </c>
      <c r="L749" s="72" t="str">
        <f>IF(AND('Taarten koppelen'!E56&lt;&gt;"",$Y749&lt;&gt;""),'Taarten koppelen'!E56,"")</f>
        <v/>
      </c>
      <c r="M749" s="72" t="str">
        <f>IF(AND('Taarten koppelen'!F56&lt;&gt;"",$Y749&lt;&gt;""),'Taarten koppelen'!F56,"")</f>
        <v/>
      </c>
      <c r="N749" s="72" t="str">
        <f>IF($AE749&lt;&gt;"",VLOOKUP($AE749,Afleveradressen!$A$8:$P$57,11,FALSE),"")</f>
        <v/>
      </c>
      <c r="O749" s="101" t="str">
        <f>IF($AE749&lt;&gt;"",VLOOKUP($AE749,Afleveradressen!$A$8:$P$57,12,FALSE),"")</f>
        <v/>
      </c>
      <c r="P749" s="72" t="str">
        <f>IF(AND('Taarten koppelen'!G56&lt;&gt;"",$Y749&lt;&gt;""),'Taarten koppelen'!G56,"")</f>
        <v/>
      </c>
      <c r="Q749" s="17" t="str">
        <f t="shared" si="22"/>
        <v/>
      </c>
      <c r="R749" s="102" t="str">
        <f>IF($AE749&lt;&gt;"",VLOOKUP($AE749,Afleveradressen!$A$8:$P$57,8,FALSE),"")</f>
        <v/>
      </c>
      <c r="S749" s="105" t="str">
        <f>IF($AE749&lt;&gt;"",VLOOKUP($AE749,Afleveradressen!$A$8:$P$57,14,FALSE),"")</f>
        <v/>
      </c>
      <c r="T749" s="103" t="str">
        <f>IF(S749&lt;&gt;"",VLOOKUP($S749,stamgegevens!$B$5:$E$15,3,FALSE),"")</f>
        <v/>
      </c>
      <c r="U749" s="103" t="str">
        <f>IF(T749&lt;&gt;"",VLOOKUP($S749,stamgegevens!$B$5:$E$15,4,FALSE),"")</f>
        <v/>
      </c>
      <c r="V749" s="17"/>
      <c r="W749" s="17"/>
      <c r="X749" s="17" t="str">
        <f>IF(Y749="","",VLOOKUP(Y749,stamgegevens!$C$23:$H$52,6,FALSE))</f>
        <v/>
      </c>
      <c r="Y749" s="104" t="str">
        <f>IF('Taarten koppelen'!$X56&lt;&gt;"",'Taarten koppelen'!$X$4,"")</f>
        <v/>
      </c>
      <c r="Z749" s="17" t="str">
        <f>IF('Taarten koppelen'!X56&lt;&gt;"",'Taarten koppelen'!X56,"")</f>
        <v/>
      </c>
      <c r="AE749" s="1" t="str">
        <f t="shared" si="23"/>
        <v/>
      </c>
    </row>
    <row r="750" spans="4:31" x14ac:dyDescent="0.2">
      <c r="D750" s="100" t="str">
        <f>IF($AE750&lt;&gt;"",VLOOKUP($AE750,Afleveradressen!$A$8:$P$57,15,FALSE),"")</f>
        <v/>
      </c>
      <c r="E750" s="17"/>
      <c r="F750" s="17" t="str">
        <f>IF(AE750&lt;&gt;"",Bestelformulier!$F$44,"")</f>
        <v/>
      </c>
      <c r="G750" s="104"/>
      <c r="H750" s="100" t="str">
        <f>IF($AE750&lt;&gt;"",VLOOKUP($AE750,Afleveradressen!$A$8:$P$57,4,FALSE),"")</f>
        <v/>
      </c>
      <c r="I750" s="101" t="str">
        <f>IF($AE750&lt;&gt;"",VLOOKUP($AE750,Afleveradressen!$A$8:$P$57,5,FALSE),"")</f>
        <v/>
      </c>
      <c r="J750" s="101" t="str">
        <f>IF($AE750&lt;&gt;"",VLOOKUP($AE750,Afleveradressen!$A$8:$P$57,6,FALSE),"")</f>
        <v/>
      </c>
      <c r="K750" s="102" t="str">
        <f>IF($AE750&lt;&gt;"",VLOOKUP($AE750,Afleveradressen!$A$8:$P$57,7,FALSE),"")</f>
        <v/>
      </c>
      <c r="L750" s="72" t="str">
        <f>IF(AND('Taarten koppelen'!E57&lt;&gt;"",$Y750&lt;&gt;""),'Taarten koppelen'!E57,"")</f>
        <v/>
      </c>
      <c r="M750" s="72" t="str">
        <f>IF(AND('Taarten koppelen'!F57&lt;&gt;"",$Y750&lt;&gt;""),'Taarten koppelen'!F57,"")</f>
        <v/>
      </c>
      <c r="N750" s="72" t="str">
        <f>IF($AE750&lt;&gt;"",VLOOKUP($AE750,Afleveradressen!$A$8:$P$57,11,FALSE),"")</f>
        <v/>
      </c>
      <c r="O750" s="101" t="str">
        <f>IF($AE750&lt;&gt;"",VLOOKUP($AE750,Afleveradressen!$A$8:$P$57,12,FALSE),"")</f>
        <v/>
      </c>
      <c r="P750" s="72" t="str">
        <f>IF(AND('Taarten koppelen'!G57&lt;&gt;"",$Y750&lt;&gt;""),'Taarten koppelen'!G57,"")</f>
        <v/>
      </c>
      <c r="Q750" s="17" t="str">
        <f t="shared" si="22"/>
        <v/>
      </c>
      <c r="R750" s="102" t="str">
        <f>IF($AE750&lt;&gt;"",VLOOKUP($AE750,Afleveradressen!$A$8:$P$57,8,FALSE),"")</f>
        <v/>
      </c>
      <c r="S750" s="105" t="str">
        <f>IF($AE750&lt;&gt;"",VLOOKUP($AE750,Afleveradressen!$A$8:$P$57,14,FALSE),"")</f>
        <v/>
      </c>
      <c r="T750" s="103" t="str">
        <f>IF(S750&lt;&gt;"",VLOOKUP($S750,stamgegevens!$B$5:$E$15,3,FALSE),"")</f>
        <v/>
      </c>
      <c r="U750" s="103" t="str">
        <f>IF(T750&lt;&gt;"",VLOOKUP($S750,stamgegevens!$B$5:$E$15,4,FALSE),"")</f>
        <v/>
      </c>
      <c r="V750" s="17"/>
      <c r="W750" s="17"/>
      <c r="X750" s="17" t="str">
        <f>IF(Y750="","",VLOOKUP(Y750,stamgegevens!$C$23:$H$52,6,FALSE))</f>
        <v/>
      </c>
      <c r="Y750" s="104" t="str">
        <f>IF('Taarten koppelen'!$X57&lt;&gt;"",'Taarten koppelen'!$X$4,"")</f>
        <v/>
      </c>
      <c r="Z750" s="17" t="str">
        <f>IF('Taarten koppelen'!X57&lt;&gt;"",'Taarten koppelen'!X57,"")</f>
        <v/>
      </c>
      <c r="AE750" s="1" t="str">
        <f t="shared" si="23"/>
        <v/>
      </c>
    </row>
    <row r="751" spans="4:31" x14ac:dyDescent="0.2">
      <c r="D751" s="100" t="str">
        <f>IF($AE751&lt;&gt;"",VLOOKUP($AE751,Afleveradressen!$A$8:$P$57,15,FALSE),"")</f>
        <v/>
      </c>
      <c r="E751" s="17"/>
      <c r="F751" s="17" t="str">
        <f>IF(AE751&lt;&gt;"",Bestelformulier!$F$44,"")</f>
        <v/>
      </c>
      <c r="G751" s="104"/>
      <c r="H751" s="100" t="str">
        <f>IF($AE751&lt;&gt;"",VLOOKUP($AE751,Afleveradressen!$A$8:$P$57,4,FALSE),"")</f>
        <v/>
      </c>
      <c r="I751" s="101" t="str">
        <f>IF($AE751&lt;&gt;"",VLOOKUP($AE751,Afleveradressen!$A$8:$P$57,5,FALSE),"")</f>
        <v/>
      </c>
      <c r="J751" s="101" t="str">
        <f>IF($AE751&lt;&gt;"",VLOOKUP($AE751,Afleveradressen!$A$8:$P$57,6,FALSE),"")</f>
        <v/>
      </c>
      <c r="K751" s="102" t="str">
        <f>IF($AE751&lt;&gt;"",VLOOKUP($AE751,Afleveradressen!$A$8:$P$57,7,FALSE),"")</f>
        <v/>
      </c>
      <c r="L751" s="72" t="str">
        <f>IF(AND('Taarten koppelen'!E58&lt;&gt;"",$Y751&lt;&gt;""),'Taarten koppelen'!E58,"")</f>
        <v/>
      </c>
      <c r="M751" s="72" t="str">
        <f>IF(AND('Taarten koppelen'!F58&lt;&gt;"",$Y751&lt;&gt;""),'Taarten koppelen'!F58,"")</f>
        <v/>
      </c>
      <c r="N751" s="72" t="str">
        <f>IF($AE751&lt;&gt;"",VLOOKUP($AE751,Afleveradressen!$A$8:$P$57,11,FALSE),"")</f>
        <v/>
      </c>
      <c r="O751" s="101" t="str">
        <f>IF($AE751&lt;&gt;"",VLOOKUP($AE751,Afleveradressen!$A$8:$P$57,12,FALSE),"")</f>
        <v/>
      </c>
      <c r="P751" s="72" t="str">
        <f>IF(AND('Taarten koppelen'!G58&lt;&gt;"",$Y751&lt;&gt;""),'Taarten koppelen'!G58,"")</f>
        <v/>
      </c>
      <c r="Q751" s="17" t="str">
        <f t="shared" si="22"/>
        <v/>
      </c>
      <c r="R751" s="102" t="str">
        <f>IF($AE751&lt;&gt;"",VLOOKUP($AE751,Afleveradressen!$A$8:$P$57,8,FALSE),"")</f>
        <v/>
      </c>
      <c r="S751" s="105" t="str">
        <f>IF($AE751&lt;&gt;"",VLOOKUP($AE751,Afleveradressen!$A$8:$P$57,14,FALSE),"")</f>
        <v/>
      </c>
      <c r="T751" s="103" t="str">
        <f>IF(S751&lt;&gt;"",VLOOKUP($S751,stamgegevens!$B$5:$E$15,3,FALSE),"")</f>
        <v/>
      </c>
      <c r="U751" s="103" t="str">
        <f>IF(T751&lt;&gt;"",VLOOKUP($S751,stamgegevens!$B$5:$E$15,4,FALSE),"")</f>
        <v/>
      </c>
      <c r="V751" s="17"/>
      <c r="W751" s="17"/>
      <c r="X751" s="17" t="str">
        <f>IF(Y751="","",VLOOKUP(Y751,stamgegevens!$C$23:$H$52,6,FALSE))</f>
        <v/>
      </c>
      <c r="Y751" s="104" t="str">
        <f>IF('Taarten koppelen'!$X58&lt;&gt;"",'Taarten koppelen'!$X$4,"")</f>
        <v/>
      </c>
      <c r="Z751" s="17" t="str">
        <f>IF('Taarten koppelen'!X58&lt;&gt;"",'Taarten koppelen'!X58,"")</f>
        <v/>
      </c>
      <c r="AE751" s="1" t="str">
        <f t="shared" si="23"/>
        <v/>
      </c>
    </row>
    <row r="752" spans="4:31" x14ac:dyDescent="0.2">
      <c r="D752" s="100" t="str">
        <f>IF($AE752&lt;&gt;"",VLOOKUP($AE752,Afleveradressen!$A$8:$P$57,15,FALSE),"")</f>
        <v/>
      </c>
      <c r="E752" s="17"/>
      <c r="F752" s="17" t="str">
        <f>IF(AE752&lt;&gt;"",Bestelformulier!$F$44,"")</f>
        <v/>
      </c>
      <c r="G752" s="104"/>
      <c r="H752" s="100" t="str">
        <f>IF($AE752&lt;&gt;"",VLOOKUP($AE752,Afleveradressen!$A$8:$P$57,4,FALSE),"")</f>
        <v/>
      </c>
      <c r="I752" s="101" t="str">
        <f>IF($AE752&lt;&gt;"",VLOOKUP($AE752,Afleveradressen!$A$8:$P$57,5,FALSE),"")</f>
        <v/>
      </c>
      <c r="J752" s="101" t="str">
        <f>IF($AE752&lt;&gt;"",VLOOKUP($AE752,Afleveradressen!$A$8:$P$57,6,FALSE),"")</f>
        <v/>
      </c>
      <c r="K752" s="102" t="str">
        <f>IF($AE752&lt;&gt;"",VLOOKUP($AE752,Afleveradressen!$A$8:$P$57,7,FALSE),"")</f>
        <v/>
      </c>
      <c r="L752" s="72" t="str">
        <f>IF(AND('Taarten koppelen'!E59&lt;&gt;"",$Y752&lt;&gt;""),'Taarten koppelen'!E59,"")</f>
        <v/>
      </c>
      <c r="M752" s="72" t="str">
        <f>IF(AND('Taarten koppelen'!F59&lt;&gt;"",$Y752&lt;&gt;""),'Taarten koppelen'!F59,"")</f>
        <v/>
      </c>
      <c r="N752" s="72" t="str">
        <f>IF($AE752&lt;&gt;"",VLOOKUP($AE752,Afleveradressen!$A$8:$P$57,11,FALSE),"")</f>
        <v/>
      </c>
      <c r="O752" s="101" t="str">
        <f>IF($AE752&lt;&gt;"",VLOOKUP($AE752,Afleveradressen!$A$8:$P$57,12,FALSE),"")</f>
        <v/>
      </c>
      <c r="P752" s="72" t="str">
        <f>IF(AND('Taarten koppelen'!G59&lt;&gt;"",$Y752&lt;&gt;""),'Taarten koppelen'!G59,"")</f>
        <v/>
      </c>
      <c r="Q752" s="17" t="str">
        <f t="shared" si="22"/>
        <v/>
      </c>
      <c r="R752" s="102" t="str">
        <f>IF($AE752&lt;&gt;"",VLOOKUP($AE752,Afleveradressen!$A$8:$P$57,8,FALSE),"")</f>
        <v/>
      </c>
      <c r="S752" s="105" t="str">
        <f>IF($AE752&lt;&gt;"",VLOOKUP($AE752,Afleveradressen!$A$8:$P$57,14,FALSE),"")</f>
        <v/>
      </c>
      <c r="T752" s="103" t="str">
        <f>IF(S752&lt;&gt;"",VLOOKUP($S752,stamgegevens!$B$5:$E$15,3,FALSE),"")</f>
        <v/>
      </c>
      <c r="U752" s="103" t="str">
        <f>IF(T752&lt;&gt;"",VLOOKUP($S752,stamgegevens!$B$5:$E$15,4,FALSE),"")</f>
        <v/>
      </c>
      <c r="V752" s="17"/>
      <c r="W752" s="17"/>
      <c r="X752" s="17" t="str">
        <f>IF(Y752="","",VLOOKUP(Y752,stamgegevens!$C$23:$H$52,6,FALSE))</f>
        <v/>
      </c>
      <c r="Y752" s="104" t="str">
        <f>IF('Taarten koppelen'!$X59&lt;&gt;"",'Taarten koppelen'!$X$4,"")</f>
        <v/>
      </c>
      <c r="Z752" s="17" t="str">
        <f>IF('Taarten koppelen'!X59&lt;&gt;"",'Taarten koppelen'!X59,"")</f>
        <v/>
      </c>
      <c r="AE752" s="1" t="str">
        <f t="shared" si="23"/>
        <v/>
      </c>
    </row>
    <row r="753" spans="4:31" x14ac:dyDescent="0.2">
      <c r="D753" s="100" t="str">
        <f>IF($AE753&lt;&gt;"",VLOOKUP($AE753,Afleveradressen!$A$8:$P$57,15,FALSE),"")</f>
        <v/>
      </c>
      <c r="E753" s="17"/>
      <c r="F753" s="17" t="str">
        <f>IF(AE753&lt;&gt;"",Bestelformulier!$F$44,"")</f>
        <v/>
      </c>
      <c r="G753" s="104"/>
      <c r="H753" s="100" t="str">
        <f>IF($AE753&lt;&gt;"",VLOOKUP($AE753,Afleveradressen!$A$8:$P$57,4,FALSE),"")</f>
        <v/>
      </c>
      <c r="I753" s="101" t="str">
        <f>IF($AE753&lt;&gt;"",VLOOKUP($AE753,Afleveradressen!$A$8:$P$57,5,FALSE),"")</f>
        <v/>
      </c>
      <c r="J753" s="101" t="str">
        <f>IF($AE753&lt;&gt;"",VLOOKUP($AE753,Afleveradressen!$A$8:$P$57,6,FALSE),"")</f>
        <v/>
      </c>
      <c r="K753" s="102" t="str">
        <f>IF($AE753&lt;&gt;"",VLOOKUP($AE753,Afleveradressen!$A$8:$P$57,7,FALSE),"")</f>
        <v/>
      </c>
      <c r="L753" s="72" t="str">
        <f>IF(AND('Taarten koppelen'!E60&lt;&gt;"",$Y753&lt;&gt;""),'Taarten koppelen'!E60,"")</f>
        <v/>
      </c>
      <c r="M753" s="72" t="str">
        <f>IF(AND('Taarten koppelen'!F60&lt;&gt;"",$Y753&lt;&gt;""),'Taarten koppelen'!F60,"")</f>
        <v/>
      </c>
      <c r="N753" s="72" t="str">
        <f>IF($AE753&lt;&gt;"",VLOOKUP($AE753,Afleveradressen!$A$8:$P$57,11,FALSE),"")</f>
        <v/>
      </c>
      <c r="O753" s="101" t="str">
        <f>IF($AE753&lt;&gt;"",VLOOKUP($AE753,Afleveradressen!$A$8:$P$57,12,FALSE),"")</f>
        <v/>
      </c>
      <c r="P753" s="72" t="str">
        <f>IF(AND('Taarten koppelen'!G60&lt;&gt;"",$Y753&lt;&gt;""),'Taarten koppelen'!G60,"")</f>
        <v/>
      </c>
      <c r="Q753" s="17" t="str">
        <f t="shared" si="22"/>
        <v/>
      </c>
      <c r="R753" s="102" t="str">
        <f>IF($AE753&lt;&gt;"",VLOOKUP($AE753,Afleveradressen!$A$8:$P$57,8,FALSE),"")</f>
        <v/>
      </c>
      <c r="S753" s="105" t="str">
        <f>IF($AE753&lt;&gt;"",VLOOKUP($AE753,Afleveradressen!$A$8:$P$57,14,FALSE),"")</f>
        <v/>
      </c>
      <c r="T753" s="103" t="str">
        <f>IF(S753&lt;&gt;"",VLOOKUP($S753,stamgegevens!$B$5:$E$15,3,FALSE),"")</f>
        <v/>
      </c>
      <c r="U753" s="103" t="str">
        <f>IF(T753&lt;&gt;"",VLOOKUP($S753,stamgegevens!$B$5:$E$15,4,FALSE),"")</f>
        <v/>
      </c>
      <c r="V753" s="17"/>
      <c r="W753" s="17"/>
      <c r="X753" s="17" t="str">
        <f>IF(Y753="","",VLOOKUP(Y753,stamgegevens!$C$23:$H$52,6,FALSE))</f>
        <v/>
      </c>
      <c r="Y753" s="104" t="str">
        <f>IF('Taarten koppelen'!$X60&lt;&gt;"",'Taarten koppelen'!$X$4,"")</f>
        <v/>
      </c>
      <c r="Z753" s="17" t="str">
        <f>IF('Taarten koppelen'!X60&lt;&gt;"",'Taarten koppelen'!X60,"")</f>
        <v/>
      </c>
      <c r="AE753" s="1" t="str">
        <f t="shared" si="23"/>
        <v/>
      </c>
    </row>
    <row r="754" spans="4:31" x14ac:dyDescent="0.2">
      <c r="D754" s="100" t="str">
        <f>IF($AE754&lt;&gt;"",VLOOKUP($AE754,Afleveradressen!$A$8:$P$57,15,FALSE),"")</f>
        <v/>
      </c>
      <c r="E754" s="17"/>
      <c r="F754" s="17" t="str">
        <f>IF(AE754&lt;&gt;"",Bestelformulier!$F$44,"")</f>
        <v/>
      </c>
      <c r="G754" s="104"/>
      <c r="H754" s="100" t="str">
        <f>IF($AE754&lt;&gt;"",VLOOKUP($AE754,Afleveradressen!$A$8:$P$57,4,FALSE),"")</f>
        <v/>
      </c>
      <c r="I754" s="101" t="str">
        <f>IF($AE754&lt;&gt;"",VLOOKUP($AE754,Afleveradressen!$A$8:$P$57,5,FALSE),"")</f>
        <v/>
      </c>
      <c r="J754" s="101" t="str">
        <f>IF($AE754&lt;&gt;"",VLOOKUP($AE754,Afleveradressen!$A$8:$P$57,6,FALSE),"")</f>
        <v/>
      </c>
      <c r="K754" s="102" t="str">
        <f>IF($AE754&lt;&gt;"",VLOOKUP($AE754,Afleveradressen!$A$8:$P$57,7,FALSE),"")</f>
        <v/>
      </c>
      <c r="L754" s="72" t="str">
        <f>IF(AND('Taarten koppelen'!E61&lt;&gt;"",$Y754&lt;&gt;""),'Taarten koppelen'!E61,"")</f>
        <v/>
      </c>
      <c r="M754" s="72" t="str">
        <f>IF(AND('Taarten koppelen'!F61&lt;&gt;"",$Y754&lt;&gt;""),'Taarten koppelen'!F61,"")</f>
        <v/>
      </c>
      <c r="N754" s="72" t="str">
        <f>IF($AE754&lt;&gt;"",VLOOKUP($AE754,Afleveradressen!$A$8:$P$57,11,FALSE),"")</f>
        <v/>
      </c>
      <c r="O754" s="101" t="str">
        <f>IF($AE754&lt;&gt;"",VLOOKUP($AE754,Afleveradressen!$A$8:$P$57,12,FALSE),"")</f>
        <v/>
      </c>
      <c r="P754" s="72" t="str">
        <f>IF(AND('Taarten koppelen'!G61&lt;&gt;"",$Y754&lt;&gt;""),'Taarten koppelen'!G61,"")</f>
        <v/>
      </c>
      <c r="Q754" s="17" t="str">
        <f t="shared" si="22"/>
        <v/>
      </c>
      <c r="R754" s="102" t="str">
        <f>IF($AE754&lt;&gt;"",VLOOKUP($AE754,Afleveradressen!$A$8:$P$57,8,FALSE),"")</f>
        <v/>
      </c>
      <c r="S754" s="105" t="str">
        <f>IF($AE754&lt;&gt;"",VLOOKUP($AE754,Afleveradressen!$A$8:$P$57,14,FALSE),"")</f>
        <v/>
      </c>
      <c r="T754" s="103" t="str">
        <f>IF(S754&lt;&gt;"",VLOOKUP($S754,stamgegevens!$B$5:$E$15,3,FALSE),"")</f>
        <v/>
      </c>
      <c r="U754" s="103" t="str">
        <f>IF(T754&lt;&gt;"",VLOOKUP($S754,stamgegevens!$B$5:$E$15,4,FALSE),"")</f>
        <v/>
      </c>
      <c r="V754" s="17"/>
      <c r="W754" s="17"/>
      <c r="X754" s="17" t="str">
        <f>IF(Y754="","",VLOOKUP(Y754,stamgegevens!$C$23:$H$52,6,FALSE))</f>
        <v/>
      </c>
      <c r="Y754" s="104" t="str">
        <f>IF('Taarten koppelen'!$X61&lt;&gt;"",'Taarten koppelen'!$X$4,"")</f>
        <v/>
      </c>
      <c r="Z754" s="17" t="str">
        <f>IF('Taarten koppelen'!X61&lt;&gt;"",'Taarten koppelen'!X61,"")</f>
        <v/>
      </c>
      <c r="AE754" s="1" t="str">
        <f t="shared" si="23"/>
        <v/>
      </c>
    </row>
    <row r="755" spans="4:31" x14ac:dyDescent="0.2">
      <c r="D755" s="100" t="str">
        <f>IF($AE755&lt;&gt;"",VLOOKUP($AE755,Afleveradressen!$A$8:$P$57,15,FALSE),"")</f>
        <v/>
      </c>
      <c r="E755" s="17"/>
      <c r="F755" s="17" t="str">
        <f>IF(AE755&lt;&gt;"",Bestelformulier!$F$44,"")</f>
        <v/>
      </c>
      <c r="G755" s="104"/>
      <c r="H755" s="100" t="str">
        <f>IF($AE755&lt;&gt;"",VLOOKUP($AE755,Afleveradressen!$A$8:$P$57,4,FALSE),"")</f>
        <v/>
      </c>
      <c r="I755" s="101" t="str">
        <f>IF($AE755&lt;&gt;"",VLOOKUP($AE755,Afleveradressen!$A$8:$P$57,5,FALSE),"")</f>
        <v/>
      </c>
      <c r="J755" s="101" t="str">
        <f>IF($AE755&lt;&gt;"",VLOOKUP($AE755,Afleveradressen!$A$8:$P$57,6,FALSE),"")</f>
        <v/>
      </c>
      <c r="K755" s="102" t="str">
        <f>IF($AE755&lt;&gt;"",VLOOKUP($AE755,Afleveradressen!$A$8:$P$57,7,FALSE),"")</f>
        <v/>
      </c>
      <c r="L755" s="72" t="str">
        <f>IF(AND('Taarten koppelen'!E62&lt;&gt;"",$Y755&lt;&gt;""),'Taarten koppelen'!E62,"")</f>
        <v/>
      </c>
      <c r="M755" s="72" t="str">
        <f>IF(AND('Taarten koppelen'!F62&lt;&gt;"",$Y755&lt;&gt;""),'Taarten koppelen'!F62,"")</f>
        <v/>
      </c>
      <c r="N755" s="72" t="str">
        <f>IF($AE755&lt;&gt;"",VLOOKUP($AE755,Afleveradressen!$A$8:$P$57,11,FALSE),"")</f>
        <v/>
      </c>
      <c r="O755" s="101" t="str">
        <f>IF($AE755&lt;&gt;"",VLOOKUP($AE755,Afleveradressen!$A$8:$P$57,12,FALSE),"")</f>
        <v/>
      </c>
      <c r="P755" s="72" t="str">
        <f>IF(AND('Taarten koppelen'!G62&lt;&gt;"",$Y755&lt;&gt;""),'Taarten koppelen'!G62,"")</f>
        <v/>
      </c>
      <c r="Q755" s="17" t="str">
        <f t="shared" si="22"/>
        <v/>
      </c>
      <c r="R755" s="102" t="str">
        <f>IF($AE755&lt;&gt;"",VLOOKUP($AE755,Afleveradressen!$A$8:$P$57,8,FALSE),"")</f>
        <v/>
      </c>
      <c r="S755" s="105" t="str">
        <f>IF($AE755&lt;&gt;"",VLOOKUP($AE755,Afleveradressen!$A$8:$P$57,14,FALSE),"")</f>
        <v/>
      </c>
      <c r="T755" s="103" t="str">
        <f>IF(S755&lt;&gt;"",VLOOKUP($S755,stamgegevens!$B$5:$E$15,3,FALSE),"")</f>
        <v/>
      </c>
      <c r="U755" s="103" t="str">
        <f>IF(T755&lt;&gt;"",VLOOKUP($S755,stamgegevens!$B$5:$E$15,4,FALSE),"")</f>
        <v/>
      </c>
      <c r="V755" s="17"/>
      <c r="W755" s="17"/>
      <c r="X755" s="17" t="str">
        <f>IF(Y755="","",VLOOKUP(Y755,stamgegevens!$C$23:$H$52,6,FALSE))</f>
        <v/>
      </c>
      <c r="Y755" s="104" t="str">
        <f>IF('Taarten koppelen'!$X62&lt;&gt;"",'Taarten koppelen'!$X$4,"")</f>
        <v/>
      </c>
      <c r="Z755" s="17" t="str">
        <f>IF('Taarten koppelen'!X62&lt;&gt;"",'Taarten koppelen'!X62,"")</f>
        <v/>
      </c>
      <c r="AE755" s="1" t="str">
        <f t="shared" si="23"/>
        <v/>
      </c>
    </row>
    <row r="756" spans="4:31" x14ac:dyDescent="0.2">
      <c r="D756" s="100" t="str">
        <f>IF($AE756&lt;&gt;"",VLOOKUP($AE756,Afleveradressen!$A$8:$P$57,15,FALSE),"")</f>
        <v/>
      </c>
      <c r="E756" s="17"/>
      <c r="F756" s="17" t="str">
        <f>IF(AE756&lt;&gt;"",Bestelformulier!$F$44,"")</f>
        <v/>
      </c>
      <c r="G756" s="104"/>
      <c r="H756" s="100" t="str">
        <f>IF($AE756&lt;&gt;"",VLOOKUP($AE756,Afleveradressen!$A$8:$P$57,4,FALSE),"")</f>
        <v/>
      </c>
      <c r="I756" s="101" t="str">
        <f>IF($AE756&lt;&gt;"",VLOOKUP($AE756,Afleveradressen!$A$8:$P$57,5,FALSE),"")</f>
        <v/>
      </c>
      <c r="J756" s="101" t="str">
        <f>IF($AE756&lt;&gt;"",VLOOKUP($AE756,Afleveradressen!$A$8:$P$57,6,FALSE),"")</f>
        <v/>
      </c>
      <c r="K756" s="102" t="str">
        <f>IF($AE756&lt;&gt;"",VLOOKUP($AE756,Afleveradressen!$A$8:$P$57,7,FALSE),"")</f>
        <v/>
      </c>
      <c r="L756" s="72" t="str">
        <f>IF(AND('Taarten koppelen'!E63&lt;&gt;"",$Y756&lt;&gt;""),'Taarten koppelen'!E63,"")</f>
        <v/>
      </c>
      <c r="M756" s="72" t="str">
        <f>IF(AND('Taarten koppelen'!F63&lt;&gt;"",$Y756&lt;&gt;""),'Taarten koppelen'!F63,"")</f>
        <v/>
      </c>
      <c r="N756" s="72" t="str">
        <f>IF($AE756&lt;&gt;"",VLOOKUP($AE756,Afleveradressen!$A$8:$P$57,11,FALSE),"")</f>
        <v/>
      </c>
      <c r="O756" s="101" t="str">
        <f>IF($AE756&lt;&gt;"",VLOOKUP($AE756,Afleveradressen!$A$8:$P$57,12,FALSE),"")</f>
        <v/>
      </c>
      <c r="P756" s="72" t="str">
        <f>IF(AND('Taarten koppelen'!G63&lt;&gt;"",$Y756&lt;&gt;""),'Taarten koppelen'!G63,"")</f>
        <v/>
      </c>
      <c r="Q756" s="17" t="str">
        <f t="shared" si="22"/>
        <v/>
      </c>
      <c r="R756" s="102" t="str">
        <f>IF($AE756&lt;&gt;"",VLOOKUP($AE756,Afleveradressen!$A$8:$P$57,8,FALSE),"")</f>
        <v/>
      </c>
      <c r="S756" s="105" t="str">
        <f>IF($AE756&lt;&gt;"",VLOOKUP($AE756,Afleveradressen!$A$8:$P$57,14,FALSE),"")</f>
        <v/>
      </c>
      <c r="T756" s="103" t="str">
        <f>IF(S756&lt;&gt;"",VLOOKUP($S756,stamgegevens!$B$5:$E$15,3,FALSE),"")</f>
        <v/>
      </c>
      <c r="U756" s="103" t="str">
        <f>IF(T756&lt;&gt;"",VLOOKUP($S756,stamgegevens!$B$5:$E$15,4,FALSE),"")</f>
        <v/>
      </c>
      <c r="V756" s="17"/>
      <c r="W756" s="17"/>
      <c r="X756" s="17" t="str">
        <f>IF(Y756="","",VLOOKUP(Y756,stamgegevens!$C$23:$H$52,6,FALSE))</f>
        <v/>
      </c>
      <c r="Y756" s="104" t="str">
        <f>IF('Taarten koppelen'!$X63&lt;&gt;"",'Taarten koppelen'!$X$4,"")</f>
        <v/>
      </c>
      <c r="Z756" s="17" t="str">
        <f>IF('Taarten koppelen'!X63&lt;&gt;"",'Taarten koppelen'!X63,"")</f>
        <v/>
      </c>
      <c r="AE756" s="1" t="str">
        <f t="shared" si="23"/>
        <v/>
      </c>
    </row>
    <row r="757" spans="4:31" x14ac:dyDescent="0.2">
      <c r="D757" s="100" t="str">
        <f>IF($AE757&lt;&gt;"",VLOOKUP($AE757,Afleveradressen!$A$8:$P$57,15,FALSE),"")</f>
        <v/>
      </c>
      <c r="E757" s="17"/>
      <c r="F757" s="17" t="str">
        <f>IF(AE757&lt;&gt;"",Bestelformulier!$F$44,"")</f>
        <v/>
      </c>
      <c r="G757" s="104"/>
      <c r="H757" s="100" t="str">
        <f>IF($AE757&lt;&gt;"",VLOOKUP($AE757,Afleveradressen!$A$8:$P$57,4,FALSE),"")</f>
        <v/>
      </c>
      <c r="I757" s="101" t="str">
        <f>IF($AE757&lt;&gt;"",VLOOKUP($AE757,Afleveradressen!$A$8:$P$57,5,FALSE),"")</f>
        <v/>
      </c>
      <c r="J757" s="101" t="str">
        <f>IF($AE757&lt;&gt;"",VLOOKUP($AE757,Afleveradressen!$A$8:$P$57,6,FALSE),"")</f>
        <v/>
      </c>
      <c r="K757" s="102" t="str">
        <f>IF($AE757&lt;&gt;"",VLOOKUP($AE757,Afleveradressen!$A$8:$P$57,7,FALSE),"")</f>
        <v/>
      </c>
      <c r="L757" s="72" t="str">
        <f>IF(AND('Taarten koppelen'!E14&lt;&gt;"",$Y757&lt;&gt;""),'Taarten koppelen'!E14,"")</f>
        <v/>
      </c>
      <c r="M757" s="72" t="str">
        <f>IF(AND('Taarten koppelen'!F14&lt;&gt;"",$Y757&lt;&gt;""),'Taarten koppelen'!F14,"")</f>
        <v/>
      </c>
      <c r="N757" s="72" t="str">
        <f>IF($AE757&lt;&gt;"",VLOOKUP($AE757,Afleveradressen!$A$8:$P$57,11,FALSE),"")</f>
        <v/>
      </c>
      <c r="O757" s="101" t="str">
        <f>IF($AE757&lt;&gt;"",VLOOKUP($AE757,Afleveradressen!$A$8:$P$57,12,FALSE),"")</f>
        <v/>
      </c>
      <c r="P757" s="72" t="str">
        <f>IF(AND('Taarten koppelen'!G14&lt;&gt;"",$Y757&lt;&gt;""),'Taarten koppelen'!G14,"")</f>
        <v/>
      </c>
      <c r="Q757" s="17" t="str">
        <f t="shared" si="22"/>
        <v/>
      </c>
      <c r="R757" s="102" t="str">
        <f>IF($AE757&lt;&gt;"",VLOOKUP($AE757,Afleveradressen!$A$8:$P$57,8,FALSE),"")</f>
        <v/>
      </c>
      <c r="S757" s="105" t="str">
        <f>IF($AE757&lt;&gt;"",VLOOKUP($AE757,Afleveradressen!$A$8:$P$57,14,FALSE),"")</f>
        <v/>
      </c>
      <c r="T757" s="103" t="str">
        <f>IF(S757&lt;&gt;"",VLOOKUP($S757,stamgegevens!$B$5:$E$15,3,FALSE),"")</f>
        <v/>
      </c>
      <c r="U757" s="103" t="str">
        <f>IF(T757&lt;&gt;"",VLOOKUP($S757,stamgegevens!$B$5:$E$15,4,FALSE),"")</f>
        <v/>
      </c>
      <c r="V757" s="17"/>
      <c r="W757" s="17"/>
      <c r="X757" s="17" t="str">
        <f>IF(Y757="","",VLOOKUP(Y757,stamgegevens!$C$23:$H$52,6,FALSE))</f>
        <v/>
      </c>
      <c r="Y757" s="104" t="str">
        <f>IF('Taarten koppelen'!$Y14&lt;&gt;0,'Taarten koppelen'!$Y$4,"")</f>
        <v/>
      </c>
      <c r="Z757" s="17" t="str">
        <f>IF('Taarten koppelen'!Y14&lt;&gt;0,'Taarten koppelen'!Y14,"")</f>
        <v/>
      </c>
      <c r="AE757" s="1" t="str">
        <f t="shared" si="23"/>
        <v/>
      </c>
    </row>
    <row r="758" spans="4:31" x14ac:dyDescent="0.2">
      <c r="D758" s="100" t="str">
        <f>IF($AE758&lt;&gt;"",VLOOKUP($AE758,Afleveradressen!$A$8:$P$57,15,FALSE),"")</f>
        <v/>
      </c>
      <c r="E758" s="17"/>
      <c r="F758" s="17" t="str">
        <f>IF(AE758&lt;&gt;"",Bestelformulier!$F$44,"")</f>
        <v/>
      </c>
      <c r="G758" s="104"/>
      <c r="H758" s="100" t="str">
        <f>IF($AE758&lt;&gt;"",VLOOKUP($AE758,Afleveradressen!$A$8:$P$57,4,FALSE),"")</f>
        <v/>
      </c>
      <c r="I758" s="101" t="str">
        <f>IF($AE758&lt;&gt;"",VLOOKUP($AE758,Afleveradressen!$A$8:$P$57,5,FALSE),"")</f>
        <v/>
      </c>
      <c r="J758" s="101" t="str">
        <f>IF($AE758&lt;&gt;"",VLOOKUP($AE758,Afleveradressen!$A$8:$P$57,6,FALSE),"")</f>
        <v/>
      </c>
      <c r="K758" s="102" t="str">
        <f>IF($AE758&lt;&gt;"",VLOOKUP($AE758,Afleveradressen!$A$8:$P$57,7,FALSE),"")</f>
        <v/>
      </c>
      <c r="L758" s="72" t="str">
        <f>IF(AND('Taarten koppelen'!E15&lt;&gt;"",$Y758&lt;&gt;""),'Taarten koppelen'!E15,"")</f>
        <v/>
      </c>
      <c r="M758" s="72" t="str">
        <f>IF(AND('Taarten koppelen'!F15&lt;&gt;"",$Y758&lt;&gt;""),'Taarten koppelen'!F15,"")</f>
        <v/>
      </c>
      <c r="N758" s="72" t="str">
        <f>IF($AE758&lt;&gt;"",VLOOKUP($AE758,Afleveradressen!$A$8:$P$57,11,FALSE),"")</f>
        <v/>
      </c>
      <c r="O758" s="101" t="str">
        <f>IF($AE758&lt;&gt;"",VLOOKUP($AE758,Afleveradressen!$A$8:$P$57,12,FALSE),"")</f>
        <v/>
      </c>
      <c r="P758" s="72" t="str">
        <f>IF(AND('Taarten koppelen'!G15&lt;&gt;"",$Y758&lt;&gt;""),'Taarten koppelen'!G15,"")</f>
        <v/>
      </c>
      <c r="Q758" s="17" t="str">
        <f t="shared" si="22"/>
        <v/>
      </c>
      <c r="R758" s="102" t="str">
        <f>IF($AE758&lt;&gt;"",VLOOKUP($AE758,Afleveradressen!$A$8:$P$57,8,FALSE),"")</f>
        <v/>
      </c>
      <c r="S758" s="105" t="str">
        <f>IF($AE758&lt;&gt;"",VLOOKUP($AE758,Afleveradressen!$A$8:$P$57,14,FALSE),"")</f>
        <v/>
      </c>
      <c r="T758" s="103" t="str">
        <f>IF(S758&lt;&gt;"",VLOOKUP($S758,stamgegevens!$B$5:$E$15,3,FALSE),"")</f>
        <v/>
      </c>
      <c r="U758" s="103" t="str">
        <f>IF(T758&lt;&gt;"",VLOOKUP($S758,stamgegevens!$B$5:$E$15,4,FALSE),"")</f>
        <v/>
      </c>
      <c r="V758" s="17"/>
      <c r="W758" s="17"/>
      <c r="X758" s="17" t="str">
        <f>IF(Y758="","",VLOOKUP(Y758,stamgegevens!$C$23:$H$52,6,FALSE))</f>
        <v/>
      </c>
      <c r="Y758" s="104" t="str">
        <f>IF('Taarten koppelen'!$Y15&lt;&gt;"",'Taarten koppelen'!$Y$4,"")</f>
        <v/>
      </c>
      <c r="Z758" s="17" t="str">
        <f>IF('Taarten koppelen'!Y15&lt;&gt;"",'Taarten koppelen'!Y15,"")</f>
        <v/>
      </c>
      <c r="AE758" s="1" t="str">
        <f t="shared" si="23"/>
        <v/>
      </c>
    </row>
    <row r="759" spans="4:31" x14ac:dyDescent="0.2">
      <c r="D759" s="100" t="str">
        <f>IF($AE759&lt;&gt;"",VLOOKUP($AE759,Afleveradressen!$A$8:$P$57,15,FALSE),"")</f>
        <v/>
      </c>
      <c r="E759" s="17"/>
      <c r="F759" s="17" t="str">
        <f>IF(AE759&lt;&gt;"",Bestelformulier!$F$44,"")</f>
        <v/>
      </c>
      <c r="G759" s="104"/>
      <c r="H759" s="100" t="str">
        <f>IF($AE759&lt;&gt;"",VLOOKUP($AE759,Afleveradressen!$A$8:$P$57,4,FALSE),"")</f>
        <v/>
      </c>
      <c r="I759" s="101" t="str">
        <f>IF($AE759&lt;&gt;"",VLOOKUP($AE759,Afleveradressen!$A$8:$P$57,5,FALSE),"")</f>
        <v/>
      </c>
      <c r="J759" s="101" t="str">
        <f>IF($AE759&lt;&gt;"",VLOOKUP($AE759,Afleveradressen!$A$8:$P$57,6,FALSE),"")</f>
        <v/>
      </c>
      <c r="K759" s="102" t="str">
        <f>IF($AE759&lt;&gt;"",VLOOKUP($AE759,Afleveradressen!$A$8:$P$57,7,FALSE),"")</f>
        <v/>
      </c>
      <c r="L759" s="72" t="str">
        <f>IF(AND('Taarten koppelen'!E16&lt;&gt;"",$Y759&lt;&gt;""),'Taarten koppelen'!E16,"")</f>
        <v/>
      </c>
      <c r="M759" s="72" t="str">
        <f>IF(AND('Taarten koppelen'!F16&lt;&gt;"",$Y759&lt;&gt;""),'Taarten koppelen'!F16,"")</f>
        <v/>
      </c>
      <c r="N759" s="72" t="str">
        <f>IF($AE759&lt;&gt;"",VLOOKUP($AE759,Afleveradressen!$A$8:$P$57,11,FALSE),"")</f>
        <v/>
      </c>
      <c r="O759" s="101" t="str">
        <f>IF($AE759&lt;&gt;"",VLOOKUP($AE759,Afleveradressen!$A$8:$P$57,12,FALSE),"")</f>
        <v/>
      </c>
      <c r="P759" s="72" t="str">
        <f>IF(AND('Taarten koppelen'!G16&lt;&gt;"",$Y759&lt;&gt;""),'Taarten koppelen'!G16,"")</f>
        <v/>
      </c>
      <c r="Q759" s="17" t="str">
        <f t="shared" si="22"/>
        <v/>
      </c>
      <c r="R759" s="102" t="str">
        <f>IF($AE759&lt;&gt;"",VLOOKUP($AE759,Afleveradressen!$A$8:$P$57,8,FALSE),"")</f>
        <v/>
      </c>
      <c r="S759" s="105" t="str">
        <f>IF($AE759&lt;&gt;"",VLOOKUP($AE759,Afleveradressen!$A$8:$P$57,14,FALSE),"")</f>
        <v/>
      </c>
      <c r="T759" s="103" t="str">
        <f>IF(S759&lt;&gt;"",VLOOKUP($S759,stamgegevens!$B$5:$E$15,3,FALSE),"")</f>
        <v/>
      </c>
      <c r="U759" s="103" t="str">
        <f>IF(T759&lt;&gt;"",VLOOKUP($S759,stamgegevens!$B$5:$E$15,4,FALSE),"")</f>
        <v/>
      </c>
      <c r="V759" s="17"/>
      <c r="W759" s="17"/>
      <c r="X759" s="17" t="str">
        <f>IF(Y759="","",VLOOKUP(Y759,stamgegevens!$C$23:$H$52,6,FALSE))</f>
        <v/>
      </c>
      <c r="Y759" s="104" t="str">
        <f>IF('Taarten koppelen'!$Y16&lt;&gt;"",'Taarten koppelen'!$Y$4,"")</f>
        <v/>
      </c>
      <c r="Z759" s="17" t="str">
        <f>IF('Taarten koppelen'!Y16&lt;&gt;"",'Taarten koppelen'!Y16,"")</f>
        <v/>
      </c>
      <c r="AE759" s="1" t="str">
        <f t="shared" si="23"/>
        <v/>
      </c>
    </row>
    <row r="760" spans="4:31" x14ac:dyDescent="0.2">
      <c r="D760" s="100" t="str">
        <f>IF($AE760&lt;&gt;"",VLOOKUP($AE760,Afleveradressen!$A$8:$P$57,15,FALSE),"")</f>
        <v/>
      </c>
      <c r="E760" s="17"/>
      <c r="F760" s="17" t="str">
        <f>IF(AE760&lt;&gt;"",Bestelformulier!$F$44,"")</f>
        <v/>
      </c>
      <c r="G760" s="104"/>
      <c r="H760" s="100" t="str">
        <f>IF($AE760&lt;&gt;"",VLOOKUP($AE760,Afleveradressen!$A$8:$P$57,4,FALSE),"")</f>
        <v/>
      </c>
      <c r="I760" s="101" t="str">
        <f>IF($AE760&lt;&gt;"",VLOOKUP($AE760,Afleveradressen!$A$8:$P$57,5,FALSE),"")</f>
        <v/>
      </c>
      <c r="J760" s="101" t="str">
        <f>IF($AE760&lt;&gt;"",VLOOKUP($AE760,Afleveradressen!$A$8:$P$57,6,FALSE),"")</f>
        <v/>
      </c>
      <c r="K760" s="102" t="str">
        <f>IF($AE760&lt;&gt;"",VLOOKUP($AE760,Afleveradressen!$A$8:$P$57,7,FALSE),"")</f>
        <v/>
      </c>
      <c r="L760" s="72" t="str">
        <f>IF(AND('Taarten koppelen'!E17&lt;&gt;"",$Y760&lt;&gt;""),'Taarten koppelen'!E17,"")</f>
        <v/>
      </c>
      <c r="M760" s="72" t="str">
        <f>IF(AND('Taarten koppelen'!F17&lt;&gt;"",$Y760&lt;&gt;""),'Taarten koppelen'!F17,"")</f>
        <v/>
      </c>
      <c r="N760" s="72" t="str">
        <f>IF($AE760&lt;&gt;"",VLOOKUP($AE760,Afleveradressen!$A$8:$P$57,11,FALSE),"")</f>
        <v/>
      </c>
      <c r="O760" s="101" t="str">
        <f>IF($AE760&lt;&gt;"",VLOOKUP($AE760,Afleveradressen!$A$8:$P$57,12,FALSE),"")</f>
        <v/>
      </c>
      <c r="P760" s="72" t="str">
        <f>IF(AND('Taarten koppelen'!G17&lt;&gt;"",$Y760&lt;&gt;""),'Taarten koppelen'!G17,"")</f>
        <v/>
      </c>
      <c r="Q760" s="17" t="str">
        <f t="shared" si="22"/>
        <v/>
      </c>
      <c r="R760" s="102" t="str">
        <f>IF($AE760&lt;&gt;"",VLOOKUP($AE760,Afleveradressen!$A$8:$P$57,8,FALSE),"")</f>
        <v/>
      </c>
      <c r="S760" s="105" t="str">
        <f>IF($AE760&lt;&gt;"",VLOOKUP($AE760,Afleveradressen!$A$8:$P$57,14,FALSE),"")</f>
        <v/>
      </c>
      <c r="T760" s="103" t="str">
        <f>IF(S760&lt;&gt;"",VLOOKUP($S760,stamgegevens!$B$5:$E$15,3,FALSE),"")</f>
        <v/>
      </c>
      <c r="U760" s="103" t="str">
        <f>IF(T760&lt;&gt;"",VLOOKUP($S760,stamgegevens!$B$5:$E$15,4,FALSE),"")</f>
        <v/>
      </c>
      <c r="V760" s="17"/>
      <c r="W760" s="17"/>
      <c r="X760" s="17" t="str">
        <f>IF(Y760="","",VLOOKUP(Y760,stamgegevens!$C$23:$H$52,6,FALSE))</f>
        <v/>
      </c>
      <c r="Y760" s="104" t="str">
        <f>IF('Taarten koppelen'!$Y17&lt;&gt;"",'Taarten koppelen'!$Y$4,"")</f>
        <v/>
      </c>
      <c r="Z760" s="17" t="str">
        <f>IF('Taarten koppelen'!Y17&lt;&gt;"",'Taarten koppelen'!Y17,"")</f>
        <v/>
      </c>
      <c r="AE760" s="1" t="str">
        <f t="shared" si="23"/>
        <v/>
      </c>
    </row>
    <row r="761" spans="4:31" x14ac:dyDescent="0.2">
      <c r="D761" s="100" t="str">
        <f>IF($AE761&lt;&gt;"",VLOOKUP($AE761,Afleveradressen!$A$8:$P$57,15,FALSE),"")</f>
        <v/>
      </c>
      <c r="E761" s="17"/>
      <c r="F761" s="17" t="str">
        <f>IF(AE761&lt;&gt;"",Bestelformulier!$F$44,"")</f>
        <v/>
      </c>
      <c r="G761" s="104"/>
      <c r="H761" s="100" t="str">
        <f>IF($AE761&lt;&gt;"",VLOOKUP($AE761,Afleveradressen!$A$8:$P$57,4,FALSE),"")</f>
        <v/>
      </c>
      <c r="I761" s="101" t="str">
        <f>IF($AE761&lt;&gt;"",VLOOKUP($AE761,Afleveradressen!$A$8:$P$57,5,FALSE),"")</f>
        <v/>
      </c>
      <c r="J761" s="101" t="str">
        <f>IF($AE761&lt;&gt;"",VLOOKUP($AE761,Afleveradressen!$A$8:$P$57,6,FALSE),"")</f>
        <v/>
      </c>
      <c r="K761" s="102" t="str">
        <f>IF($AE761&lt;&gt;"",VLOOKUP($AE761,Afleveradressen!$A$8:$P$57,7,FALSE),"")</f>
        <v/>
      </c>
      <c r="L761" s="72" t="str">
        <f>IF(AND('Taarten koppelen'!E18&lt;&gt;"",$Y761&lt;&gt;""),'Taarten koppelen'!E18,"")</f>
        <v/>
      </c>
      <c r="M761" s="72" t="str">
        <f>IF(AND('Taarten koppelen'!F18&lt;&gt;"",$Y761&lt;&gt;""),'Taarten koppelen'!F18,"")</f>
        <v/>
      </c>
      <c r="N761" s="72" t="str">
        <f>IF($AE761&lt;&gt;"",VLOOKUP($AE761,Afleveradressen!$A$8:$P$57,11,FALSE),"")</f>
        <v/>
      </c>
      <c r="O761" s="101" t="str">
        <f>IF($AE761&lt;&gt;"",VLOOKUP($AE761,Afleveradressen!$A$8:$P$57,12,FALSE),"")</f>
        <v/>
      </c>
      <c r="P761" s="72" t="str">
        <f>IF(AND('Taarten koppelen'!G18&lt;&gt;"",$Y761&lt;&gt;""),'Taarten koppelen'!G18,"")</f>
        <v/>
      </c>
      <c r="Q761" s="17" t="str">
        <f t="shared" si="22"/>
        <v/>
      </c>
      <c r="R761" s="102" t="str">
        <f>IF($AE761&lt;&gt;"",VLOOKUP($AE761,Afleveradressen!$A$8:$P$57,8,FALSE),"")</f>
        <v/>
      </c>
      <c r="S761" s="105" t="str">
        <f>IF($AE761&lt;&gt;"",VLOOKUP($AE761,Afleveradressen!$A$8:$P$57,14,FALSE),"")</f>
        <v/>
      </c>
      <c r="T761" s="103" t="str">
        <f>IF(S761&lt;&gt;"",VLOOKUP($S761,stamgegevens!$B$5:$E$15,3,FALSE),"")</f>
        <v/>
      </c>
      <c r="U761" s="103" t="str">
        <f>IF(T761&lt;&gt;"",VLOOKUP($S761,stamgegevens!$B$5:$E$15,4,FALSE),"")</f>
        <v/>
      </c>
      <c r="V761" s="17"/>
      <c r="W761" s="17"/>
      <c r="X761" s="17" t="str">
        <f>IF(Y761="","",VLOOKUP(Y761,stamgegevens!$C$23:$H$52,6,FALSE))</f>
        <v/>
      </c>
      <c r="Y761" s="104" t="str">
        <f>IF('Taarten koppelen'!$Y18&lt;&gt;"",'Taarten koppelen'!$Y$4,"")</f>
        <v/>
      </c>
      <c r="Z761" s="17" t="str">
        <f>IF('Taarten koppelen'!Y18&lt;&gt;"",'Taarten koppelen'!Y18,"")</f>
        <v/>
      </c>
      <c r="AE761" s="1" t="str">
        <f t="shared" si="23"/>
        <v/>
      </c>
    </row>
    <row r="762" spans="4:31" x14ac:dyDescent="0.2">
      <c r="D762" s="100" t="str">
        <f>IF($AE762&lt;&gt;"",VLOOKUP($AE762,Afleveradressen!$A$8:$P$57,15,FALSE),"")</f>
        <v/>
      </c>
      <c r="E762" s="17"/>
      <c r="F762" s="17" t="str">
        <f>IF(AE762&lt;&gt;"",Bestelformulier!$F$44,"")</f>
        <v/>
      </c>
      <c r="G762" s="104"/>
      <c r="H762" s="100" t="str">
        <f>IF($AE762&lt;&gt;"",VLOOKUP($AE762,Afleveradressen!$A$8:$P$57,4,FALSE),"")</f>
        <v/>
      </c>
      <c r="I762" s="101" t="str">
        <f>IF($AE762&lt;&gt;"",VLOOKUP($AE762,Afleveradressen!$A$8:$P$57,5,FALSE),"")</f>
        <v/>
      </c>
      <c r="J762" s="101" t="str">
        <f>IF($AE762&lt;&gt;"",VLOOKUP($AE762,Afleveradressen!$A$8:$P$57,6,FALSE),"")</f>
        <v/>
      </c>
      <c r="K762" s="102" t="str">
        <f>IF($AE762&lt;&gt;"",VLOOKUP($AE762,Afleveradressen!$A$8:$P$57,7,FALSE),"")</f>
        <v/>
      </c>
      <c r="L762" s="72" t="str">
        <f>IF(AND('Taarten koppelen'!E19&lt;&gt;"",$Y762&lt;&gt;""),'Taarten koppelen'!E19,"")</f>
        <v/>
      </c>
      <c r="M762" s="72" t="str">
        <f>IF(AND('Taarten koppelen'!F19&lt;&gt;"",$Y762&lt;&gt;""),'Taarten koppelen'!F19,"")</f>
        <v/>
      </c>
      <c r="N762" s="72" t="str">
        <f>IF($AE762&lt;&gt;"",VLOOKUP($AE762,Afleveradressen!$A$8:$P$57,11,FALSE),"")</f>
        <v/>
      </c>
      <c r="O762" s="101" t="str">
        <f>IF($AE762&lt;&gt;"",VLOOKUP($AE762,Afleveradressen!$A$8:$P$57,12,FALSE),"")</f>
        <v/>
      </c>
      <c r="P762" s="72" t="str">
        <f>IF(AND('Taarten koppelen'!G19&lt;&gt;"",$Y762&lt;&gt;""),'Taarten koppelen'!G19,"")</f>
        <v/>
      </c>
      <c r="Q762" s="17" t="str">
        <f t="shared" si="22"/>
        <v/>
      </c>
      <c r="R762" s="102" t="str">
        <f>IF($AE762&lt;&gt;"",VLOOKUP($AE762,Afleveradressen!$A$8:$P$57,8,FALSE),"")</f>
        <v/>
      </c>
      <c r="S762" s="105" t="str">
        <f>IF($AE762&lt;&gt;"",VLOOKUP($AE762,Afleveradressen!$A$8:$P$57,14,FALSE),"")</f>
        <v/>
      </c>
      <c r="T762" s="103" t="str">
        <f>IF(S762&lt;&gt;"",VLOOKUP($S762,stamgegevens!$B$5:$E$15,3,FALSE),"")</f>
        <v/>
      </c>
      <c r="U762" s="103" t="str">
        <f>IF(T762&lt;&gt;"",VLOOKUP($S762,stamgegevens!$B$5:$E$15,4,FALSE),"")</f>
        <v/>
      </c>
      <c r="V762" s="17"/>
      <c r="W762" s="17"/>
      <c r="X762" s="17" t="str">
        <f>IF(Y762="","",VLOOKUP(Y762,stamgegevens!$C$23:$H$52,6,FALSE))</f>
        <v/>
      </c>
      <c r="Y762" s="104" t="str">
        <f>IF('Taarten koppelen'!$Y19&lt;&gt;"",'Taarten koppelen'!$Y$4,"")</f>
        <v/>
      </c>
      <c r="Z762" s="17" t="str">
        <f>IF('Taarten koppelen'!Y19&lt;&gt;"",'Taarten koppelen'!Y19,"")</f>
        <v/>
      </c>
      <c r="AE762" s="1" t="str">
        <f t="shared" si="23"/>
        <v/>
      </c>
    </row>
    <row r="763" spans="4:31" x14ac:dyDescent="0.2">
      <c r="D763" s="100" t="str">
        <f>IF($AE763&lt;&gt;"",VLOOKUP($AE763,Afleveradressen!$A$8:$P$57,15,FALSE),"")</f>
        <v/>
      </c>
      <c r="E763" s="17"/>
      <c r="F763" s="17" t="str">
        <f>IF(AE763&lt;&gt;"",Bestelformulier!$F$44,"")</f>
        <v/>
      </c>
      <c r="G763" s="104"/>
      <c r="H763" s="100" t="str">
        <f>IF($AE763&lt;&gt;"",VLOOKUP($AE763,Afleveradressen!$A$8:$P$57,4,FALSE),"")</f>
        <v/>
      </c>
      <c r="I763" s="101" t="str">
        <f>IF($AE763&lt;&gt;"",VLOOKUP($AE763,Afleveradressen!$A$8:$P$57,5,FALSE),"")</f>
        <v/>
      </c>
      <c r="J763" s="101" t="str">
        <f>IF($AE763&lt;&gt;"",VLOOKUP($AE763,Afleveradressen!$A$8:$P$57,6,FALSE),"")</f>
        <v/>
      </c>
      <c r="K763" s="102" t="str">
        <f>IF($AE763&lt;&gt;"",VLOOKUP($AE763,Afleveradressen!$A$8:$P$57,7,FALSE),"")</f>
        <v/>
      </c>
      <c r="L763" s="72" t="str">
        <f>IF(AND('Taarten koppelen'!E20&lt;&gt;"",$Y763&lt;&gt;""),'Taarten koppelen'!E20,"")</f>
        <v/>
      </c>
      <c r="M763" s="72" t="str">
        <f>IF(AND('Taarten koppelen'!F20&lt;&gt;"",$Y763&lt;&gt;""),'Taarten koppelen'!F20,"")</f>
        <v/>
      </c>
      <c r="N763" s="72" t="str">
        <f>IF($AE763&lt;&gt;"",VLOOKUP($AE763,Afleveradressen!$A$8:$P$57,11,FALSE),"")</f>
        <v/>
      </c>
      <c r="O763" s="101" t="str">
        <f>IF($AE763&lt;&gt;"",VLOOKUP($AE763,Afleveradressen!$A$8:$P$57,12,FALSE),"")</f>
        <v/>
      </c>
      <c r="P763" s="72" t="str">
        <f>IF(AND('Taarten koppelen'!G20&lt;&gt;"",$Y763&lt;&gt;""),'Taarten koppelen'!G20,"")</f>
        <v/>
      </c>
      <c r="Q763" s="17" t="str">
        <f t="shared" si="22"/>
        <v/>
      </c>
      <c r="R763" s="102" t="str">
        <f>IF($AE763&lt;&gt;"",VLOOKUP($AE763,Afleveradressen!$A$8:$P$57,8,FALSE),"")</f>
        <v/>
      </c>
      <c r="S763" s="105" t="str">
        <f>IF($AE763&lt;&gt;"",VLOOKUP($AE763,Afleveradressen!$A$8:$P$57,14,FALSE),"")</f>
        <v/>
      </c>
      <c r="T763" s="103" t="str">
        <f>IF(S763&lt;&gt;"",VLOOKUP($S763,stamgegevens!$B$5:$E$15,3,FALSE),"")</f>
        <v/>
      </c>
      <c r="U763" s="103" t="str">
        <f>IF(T763&lt;&gt;"",VLOOKUP($S763,stamgegevens!$B$5:$E$15,4,FALSE),"")</f>
        <v/>
      </c>
      <c r="V763" s="17"/>
      <c r="W763" s="17"/>
      <c r="X763" s="17" t="str">
        <f>IF(Y763="","",VLOOKUP(Y763,stamgegevens!$C$23:$H$52,6,FALSE))</f>
        <v/>
      </c>
      <c r="Y763" s="104" t="str">
        <f>IF('Taarten koppelen'!$Y20&lt;&gt;"",'Taarten koppelen'!$Y$4,"")</f>
        <v/>
      </c>
      <c r="Z763" s="17" t="str">
        <f>IF('Taarten koppelen'!Y20&lt;&gt;"",'Taarten koppelen'!Y20,"")</f>
        <v/>
      </c>
      <c r="AE763" s="1" t="str">
        <f t="shared" si="23"/>
        <v/>
      </c>
    </row>
    <row r="764" spans="4:31" x14ac:dyDescent="0.2">
      <c r="D764" s="100" t="str">
        <f>IF($AE764&lt;&gt;"",VLOOKUP($AE764,Afleveradressen!$A$8:$P$57,15,FALSE),"")</f>
        <v/>
      </c>
      <c r="E764" s="17"/>
      <c r="F764" s="17" t="str">
        <f>IF(AE764&lt;&gt;"",Bestelformulier!$F$44,"")</f>
        <v/>
      </c>
      <c r="G764" s="104"/>
      <c r="H764" s="100" t="str">
        <f>IF($AE764&lt;&gt;"",VLOOKUP($AE764,Afleveradressen!$A$8:$P$57,4,FALSE),"")</f>
        <v/>
      </c>
      <c r="I764" s="101" t="str">
        <f>IF($AE764&lt;&gt;"",VLOOKUP($AE764,Afleveradressen!$A$8:$P$57,5,FALSE),"")</f>
        <v/>
      </c>
      <c r="J764" s="101" t="str">
        <f>IF($AE764&lt;&gt;"",VLOOKUP($AE764,Afleveradressen!$A$8:$P$57,6,FALSE),"")</f>
        <v/>
      </c>
      <c r="K764" s="102" t="str">
        <f>IF($AE764&lt;&gt;"",VLOOKUP($AE764,Afleveradressen!$A$8:$P$57,7,FALSE),"")</f>
        <v/>
      </c>
      <c r="L764" s="72" t="str">
        <f>IF(AND('Taarten koppelen'!E21&lt;&gt;"",$Y764&lt;&gt;""),'Taarten koppelen'!E21,"")</f>
        <v/>
      </c>
      <c r="M764" s="72" t="str">
        <f>IF(AND('Taarten koppelen'!F21&lt;&gt;"",$Y764&lt;&gt;""),'Taarten koppelen'!F21,"")</f>
        <v/>
      </c>
      <c r="N764" s="72" t="str">
        <f>IF($AE764&lt;&gt;"",VLOOKUP($AE764,Afleveradressen!$A$8:$P$57,11,FALSE),"")</f>
        <v/>
      </c>
      <c r="O764" s="101" t="str">
        <f>IF($AE764&lt;&gt;"",VLOOKUP($AE764,Afleveradressen!$A$8:$P$57,12,FALSE),"")</f>
        <v/>
      </c>
      <c r="P764" s="72" t="str">
        <f>IF(AND('Taarten koppelen'!G21&lt;&gt;"",$Y764&lt;&gt;""),'Taarten koppelen'!G21,"")</f>
        <v/>
      </c>
      <c r="Q764" s="17" t="str">
        <f t="shared" si="22"/>
        <v/>
      </c>
      <c r="R764" s="102" t="str">
        <f>IF($AE764&lt;&gt;"",VLOOKUP($AE764,Afleveradressen!$A$8:$P$57,8,FALSE),"")</f>
        <v/>
      </c>
      <c r="S764" s="105" t="str">
        <f>IF($AE764&lt;&gt;"",VLOOKUP($AE764,Afleveradressen!$A$8:$P$57,14,FALSE),"")</f>
        <v/>
      </c>
      <c r="T764" s="103" t="str">
        <f>IF(S764&lt;&gt;"",VLOOKUP($S764,stamgegevens!$B$5:$E$15,3,FALSE),"")</f>
        <v/>
      </c>
      <c r="U764" s="103" t="str">
        <f>IF(T764&lt;&gt;"",VLOOKUP($S764,stamgegevens!$B$5:$E$15,4,FALSE),"")</f>
        <v/>
      </c>
      <c r="V764" s="17"/>
      <c r="W764" s="17"/>
      <c r="X764" s="17" t="str">
        <f>IF(Y764="","",VLOOKUP(Y764,stamgegevens!$C$23:$H$52,6,FALSE))</f>
        <v/>
      </c>
      <c r="Y764" s="104" t="str">
        <f>IF('Taarten koppelen'!$Y21&lt;&gt;"",'Taarten koppelen'!$Y$4,"")</f>
        <v/>
      </c>
      <c r="Z764" s="17" t="str">
        <f>IF('Taarten koppelen'!Y21&lt;&gt;"",'Taarten koppelen'!Y21,"")</f>
        <v/>
      </c>
      <c r="AE764" s="1" t="str">
        <f t="shared" si="23"/>
        <v/>
      </c>
    </row>
    <row r="765" spans="4:31" x14ac:dyDescent="0.2">
      <c r="D765" s="100" t="str">
        <f>IF($AE765&lt;&gt;"",VLOOKUP($AE765,Afleveradressen!$A$8:$P$57,15,FALSE),"")</f>
        <v/>
      </c>
      <c r="E765" s="17"/>
      <c r="F765" s="17" t="str">
        <f>IF(AE765&lt;&gt;"",Bestelformulier!$F$44,"")</f>
        <v/>
      </c>
      <c r="G765" s="104"/>
      <c r="H765" s="100" t="str">
        <f>IF($AE765&lt;&gt;"",VLOOKUP($AE765,Afleveradressen!$A$8:$P$57,4,FALSE),"")</f>
        <v/>
      </c>
      <c r="I765" s="101" t="str">
        <f>IF($AE765&lt;&gt;"",VLOOKUP($AE765,Afleveradressen!$A$8:$P$57,5,FALSE),"")</f>
        <v/>
      </c>
      <c r="J765" s="101" t="str">
        <f>IF($AE765&lt;&gt;"",VLOOKUP($AE765,Afleveradressen!$A$8:$P$57,6,FALSE),"")</f>
        <v/>
      </c>
      <c r="K765" s="102" t="str">
        <f>IF($AE765&lt;&gt;"",VLOOKUP($AE765,Afleveradressen!$A$8:$P$57,7,FALSE),"")</f>
        <v/>
      </c>
      <c r="L765" s="72" t="str">
        <f>IF(AND('Taarten koppelen'!E22&lt;&gt;"",$Y765&lt;&gt;""),'Taarten koppelen'!E22,"")</f>
        <v/>
      </c>
      <c r="M765" s="72" t="str">
        <f>IF(AND('Taarten koppelen'!F22&lt;&gt;"",$Y765&lt;&gt;""),'Taarten koppelen'!F22,"")</f>
        <v/>
      </c>
      <c r="N765" s="72" t="str">
        <f>IF($AE765&lt;&gt;"",VLOOKUP($AE765,Afleveradressen!$A$8:$P$57,11,FALSE),"")</f>
        <v/>
      </c>
      <c r="O765" s="101" t="str">
        <f>IF($AE765&lt;&gt;"",VLOOKUP($AE765,Afleveradressen!$A$8:$P$57,12,FALSE),"")</f>
        <v/>
      </c>
      <c r="P765" s="72" t="str">
        <f>IF(AND('Taarten koppelen'!G22&lt;&gt;"",$Y765&lt;&gt;""),'Taarten koppelen'!G22,"")</f>
        <v/>
      </c>
      <c r="Q765" s="17" t="str">
        <f t="shared" si="22"/>
        <v/>
      </c>
      <c r="R765" s="102" t="str">
        <f>IF($AE765&lt;&gt;"",VLOOKUP($AE765,Afleveradressen!$A$8:$P$57,8,FALSE),"")</f>
        <v/>
      </c>
      <c r="S765" s="105" t="str">
        <f>IF($AE765&lt;&gt;"",VLOOKUP($AE765,Afleveradressen!$A$8:$P$57,14,FALSE),"")</f>
        <v/>
      </c>
      <c r="T765" s="103" t="str">
        <f>IF(S765&lt;&gt;"",VLOOKUP($S765,stamgegevens!$B$5:$E$15,3,FALSE),"")</f>
        <v/>
      </c>
      <c r="U765" s="103" t="str">
        <f>IF(T765&lt;&gt;"",VLOOKUP($S765,stamgegevens!$B$5:$E$15,4,FALSE),"")</f>
        <v/>
      </c>
      <c r="V765" s="17"/>
      <c r="W765" s="17"/>
      <c r="X765" s="17" t="str">
        <f>IF(Y765="","",VLOOKUP(Y765,stamgegevens!$C$23:$H$52,6,FALSE))</f>
        <v/>
      </c>
      <c r="Y765" s="104" t="str">
        <f>IF('Taarten koppelen'!$Y22&lt;&gt;"",'Taarten koppelen'!$Y$4,"")</f>
        <v/>
      </c>
      <c r="Z765" s="17" t="str">
        <f>IF('Taarten koppelen'!Y22&lt;&gt;"",'Taarten koppelen'!Y22,"")</f>
        <v/>
      </c>
      <c r="AE765" s="1" t="str">
        <f t="shared" si="23"/>
        <v/>
      </c>
    </row>
    <row r="766" spans="4:31" x14ac:dyDescent="0.2">
      <c r="D766" s="100" t="str">
        <f>IF($AE766&lt;&gt;"",VLOOKUP($AE766,Afleveradressen!$A$8:$P$57,15,FALSE),"")</f>
        <v/>
      </c>
      <c r="E766" s="17"/>
      <c r="F766" s="17" t="str">
        <f>IF(AE766&lt;&gt;"",Bestelformulier!$F$44,"")</f>
        <v/>
      </c>
      <c r="G766" s="104"/>
      <c r="H766" s="100" t="str">
        <f>IF($AE766&lt;&gt;"",VLOOKUP($AE766,Afleveradressen!$A$8:$P$57,4,FALSE),"")</f>
        <v/>
      </c>
      <c r="I766" s="101" t="str">
        <f>IF($AE766&lt;&gt;"",VLOOKUP($AE766,Afleveradressen!$A$8:$P$57,5,FALSE),"")</f>
        <v/>
      </c>
      <c r="J766" s="101" t="str">
        <f>IF($AE766&lt;&gt;"",VLOOKUP($AE766,Afleveradressen!$A$8:$P$57,6,FALSE),"")</f>
        <v/>
      </c>
      <c r="K766" s="102" t="str">
        <f>IF($AE766&lt;&gt;"",VLOOKUP($AE766,Afleveradressen!$A$8:$P$57,7,FALSE),"")</f>
        <v/>
      </c>
      <c r="L766" s="72" t="str">
        <f>IF(AND('Taarten koppelen'!E23&lt;&gt;"",$Y766&lt;&gt;""),'Taarten koppelen'!E23,"")</f>
        <v/>
      </c>
      <c r="M766" s="72" t="str">
        <f>IF(AND('Taarten koppelen'!F23&lt;&gt;"",$Y766&lt;&gt;""),'Taarten koppelen'!F23,"")</f>
        <v/>
      </c>
      <c r="N766" s="72" t="str">
        <f>IF($AE766&lt;&gt;"",VLOOKUP($AE766,Afleveradressen!$A$8:$P$57,11,FALSE),"")</f>
        <v/>
      </c>
      <c r="O766" s="101" t="str">
        <f>IF($AE766&lt;&gt;"",VLOOKUP($AE766,Afleveradressen!$A$8:$P$57,12,FALSE),"")</f>
        <v/>
      </c>
      <c r="P766" s="72" t="str">
        <f>IF(AND('Taarten koppelen'!G23&lt;&gt;"",$Y766&lt;&gt;""),'Taarten koppelen'!G23,"")</f>
        <v/>
      </c>
      <c r="Q766" s="17" t="str">
        <f t="shared" si="22"/>
        <v/>
      </c>
      <c r="R766" s="102" t="str">
        <f>IF($AE766&lt;&gt;"",VLOOKUP($AE766,Afleveradressen!$A$8:$P$57,8,FALSE),"")</f>
        <v/>
      </c>
      <c r="S766" s="105" t="str">
        <f>IF($AE766&lt;&gt;"",VLOOKUP($AE766,Afleveradressen!$A$8:$P$57,14,FALSE),"")</f>
        <v/>
      </c>
      <c r="T766" s="103" t="str">
        <f>IF(S766&lt;&gt;"",VLOOKUP($S766,stamgegevens!$B$5:$E$15,3,FALSE),"")</f>
        <v/>
      </c>
      <c r="U766" s="103" t="str">
        <f>IF(T766&lt;&gt;"",VLOOKUP($S766,stamgegevens!$B$5:$E$15,4,FALSE),"")</f>
        <v/>
      </c>
      <c r="V766" s="17"/>
      <c r="W766" s="17"/>
      <c r="X766" s="17" t="str">
        <f>IF(Y766="","",VLOOKUP(Y766,stamgegevens!$C$23:$H$52,6,FALSE))</f>
        <v/>
      </c>
      <c r="Y766" s="104" t="str">
        <f>IF('Taarten koppelen'!$Y23&lt;&gt;"",'Taarten koppelen'!$Y$4,"")</f>
        <v/>
      </c>
      <c r="Z766" s="17" t="str">
        <f>IF('Taarten koppelen'!Y23&lt;&gt;"",'Taarten koppelen'!Y23,"")</f>
        <v/>
      </c>
      <c r="AE766" s="1" t="str">
        <f t="shared" si="23"/>
        <v/>
      </c>
    </row>
    <row r="767" spans="4:31" x14ac:dyDescent="0.2">
      <c r="D767" s="100" t="str">
        <f>IF($AE767&lt;&gt;"",VLOOKUP($AE767,Afleveradressen!$A$8:$P$57,15,FALSE),"")</f>
        <v/>
      </c>
      <c r="E767" s="17"/>
      <c r="F767" s="17" t="str">
        <f>IF(AE767&lt;&gt;"",Bestelformulier!$F$44,"")</f>
        <v/>
      </c>
      <c r="G767" s="104"/>
      <c r="H767" s="100" t="str">
        <f>IF($AE767&lt;&gt;"",VLOOKUP($AE767,Afleveradressen!$A$8:$P$57,4,FALSE),"")</f>
        <v/>
      </c>
      <c r="I767" s="101" t="str">
        <f>IF($AE767&lt;&gt;"",VLOOKUP($AE767,Afleveradressen!$A$8:$P$57,5,FALSE),"")</f>
        <v/>
      </c>
      <c r="J767" s="101" t="str">
        <f>IF($AE767&lt;&gt;"",VLOOKUP($AE767,Afleveradressen!$A$8:$P$57,6,FALSE),"")</f>
        <v/>
      </c>
      <c r="K767" s="102" t="str">
        <f>IF($AE767&lt;&gt;"",VLOOKUP($AE767,Afleveradressen!$A$8:$P$57,7,FALSE),"")</f>
        <v/>
      </c>
      <c r="L767" s="72" t="str">
        <f>IF(AND('Taarten koppelen'!E24&lt;&gt;"",$Y767&lt;&gt;""),'Taarten koppelen'!E24,"")</f>
        <v/>
      </c>
      <c r="M767" s="72" t="str">
        <f>IF(AND('Taarten koppelen'!F24&lt;&gt;"",$Y767&lt;&gt;""),'Taarten koppelen'!F24,"")</f>
        <v/>
      </c>
      <c r="N767" s="72" t="str">
        <f>IF($AE767&lt;&gt;"",VLOOKUP($AE767,Afleveradressen!$A$8:$P$57,11,FALSE),"")</f>
        <v/>
      </c>
      <c r="O767" s="101" t="str">
        <f>IF($AE767&lt;&gt;"",VLOOKUP($AE767,Afleveradressen!$A$8:$P$57,12,FALSE),"")</f>
        <v/>
      </c>
      <c r="P767" s="72" t="str">
        <f>IF(AND('Taarten koppelen'!G24&lt;&gt;"",$Y767&lt;&gt;""),'Taarten koppelen'!G24,"")</f>
        <v/>
      </c>
      <c r="Q767" s="17" t="str">
        <f t="shared" si="22"/>
        <v/>
      </c>
      <c r="R767" s="102" t="str">
        <f>IF($AE767&lt;&gt;"",VLOOKUP($AE767,Afleveradressen!$A$8:$P$57,8,FALSE),"")</f>
        <v/>
      </c>
      <c r="S767" s="105" t="str">
        <f>IF($AE767&lt;&gt;"",VLOOKUP($AE767,Afleveradressen!$A$8:$P$57,14,FALSE),"")</f>
        <v/>
      </c>
      <c r="T767" s="103" t="str">
        <f>IF(S767&lt;&gt;"",VLOOKUP($S767,stamgegevens!$B$5:$E$15,3,FALSE),"")</f>
        <v/>
      </c>
      <c r="U767" s="103" t="str">
        <f>IF(T767&lt;&gt;"",VLOOKUP($S767,stamgegevens!$B$5:$E$15,4,FALSE),"")</f>
        <v/>
      </c>
      <c r="V767" s="17"/>
      <c r="W767" s="17"/>
      <c r="X767" s="17" t="str">
        <f>IF(Y767="","",VLOOKUP(Y767,stamgegevens!$C$23:$H$52,6,FALSE))</f>
        <v/>
      </c>
      <c r="Y767" s="104" t="str">
        <f>IF('Taarten koppelen'!$Y24&lt;&gt;"",'Taarten koppelen'!$Y$4,"")</f>
        <v/>
      </c>
      <c r="Z767" s="17" t="str">
        <f>IF('Taarten koppelen'!Y24&lt;&gt;"",'Taarten koppelen'!Y24,"")</f>
        <v/>
      </c>
      <c r="AE767" s="1" t="str">
        <f t="shared" si="23"/>
        <v/>
      </c>
    </row>
    <row r="768" spans="4:31" x14ac:dyDescent="0.2">
      <c r="D768" s="100" t="str">
        <f>IF($AE768&lt;&gt;"",VLOOKUP($AE768,Afleveradressen!$A$8:$P$57,15,FALSE),"")</f>
        <v/>
      </c>
      <c r="E768" s="17"/>
      <c r="F768" s="17" t="str">
        <f>IF(AE768&lt;&gt;"",Bestelformulier!$F$44,"")</f>
        <v/>
      </c>
      <c r="G768" s="104"/>
      <c r="H768" s="100" t="str">
        <f>IF($AE768&lt;&gt;"",VLOOKUP($AE768,Afleveradressen!$A$8:$P$57,4,FALSE),"")</f>
        <v/>
      </c>
      <c r="I768" s="101" t="str">
        <f>IF($AE768&lt;&gt;"",VLOOKUP($AE768,Afleveradressen!$A$8:$P$57,5,FALSE),"")</f>
        <v/>
      </c>
      <c r="J768" s="101" t="str">
        <f>IF($AE768&lt;&gt;"",VLOOKUP($AE768,Afleveradressen!$A$8:$P$57,6,FALSE),"")</f>
        <v/>
      </c>
      <c r="K768" s="102" t="str">
        <f>IF($AE768&lt;&gt;"",VLOOKUP($AE768,Afleveradressen!$A$8:$P$57,7,FALSE),"")</f>
        <v/>
      </c>
      <c r="L768" s="72" t="str">
        <f>IF(AND('Taarten koppelen'!E25&lt;&gt;"",$Y768&lt;&gt;""),'Taarten koppelen'!E25,"")</f>
        <v/>
      </c>
      <c r="M768" s="72" t="str">
        <f>IF(AND('Taarten koppelen'!F25&lt;&gt;"",$Y768&lt;&gt;""),'Taarten koppelen'!F25,"")</f>
        <v/>
      </c>
      <c r="N768" s="72" t="str">
        <f>IF($AE768&lt;&gt;"",VLOOKUP($AE768,Afleveradressen!$A$8:$P$57,11,FALSE),"")</f>
        <v/>
      </c>
      <c r="O768" s="101" t="str">
        <f>IF($AE768&lt;&gt;"",VLOOKUP($AE768,Afleveradressen!$A$8:$P$57,12,FALSE),"")</f>
        <v/>
      </c>
      <c r="P768" s="72" t="str">
        <f>IF(AND('Taarten koppelen'!G25&lt;&gt;"",$Y768&lt;&gt;""),'Taarten koppelen'!G25,"")</f>
        <v/>
      </c>
      <c r="Q768" s="17" t="str">
        <f t="shared" si="22"/>
        <v/>
      </c>
      <c r="R768" s="102" t="str">
        <f>IF($AE768&lt;&gt;"",VLOOKUP($AE768,Afleveradressen!$A$8:$P$57,8,FALSE),"")</f>
        <v/>
      </c>
      <c r="S768" s="105" t="str">
        <f>IF($AE768&lt;&gt;"",VLOOKUP($AE768,Afleveradressen!$A$8:$P$57,14,FALSE),"")</f>
        <v/>
      </c>
      <c r="T768" s="103" t="str">
        <f>IF(S768&lt;&gt;"",VLOOKUP($S768,stamgegevens!$B$5:$E$15,3,FALSE),"")</f>
        <v/>
      </c>
      <c r="U768" s="103" t="str">
        <f>IF(T768&lt;&gt;"",VLOOKUP($S768,stamgegevens!$B$5:$E$15,4,FALSE),"")</f>
        <v/>
      </c>
      <c r="V768" s="17"/>
      <c r="W768" s="17"/>
      <c r="X768" s="17" t="str">
        <f>IF(Y768="","",VLOOKUP(Y768,stamgegevens!$C$23:$H$52,6,FALSE))</f>
        <v/>
      </c>
      <c r="Y768" s="104" t="str">
        <f>IF('Taarten koppelen'!$Y25&lt;&gt;"",'Taarten koppelen'!$Y$4,"")</f>
        <v/>
      </c>
      <c r="Z768" s="17" t="str">
        <f>IF('Taarten koppelen'!Y25&lt;&gt;"",'Taarten koppelen'!Y25,"")</f>
        <v/>
      </c>
      <c r="AE768" s="1" t="str">
        <f t="shared" si="23"/>
        <v/>
      </c>
    </row>
    <row r="769" spans="4:31" x14ac:dyDescent="0.2">
      <c r="D769" s="100" t="str">
        <f>IF($AE769&lt;&gt;"",VLOOKUP($AE769,Afleveradressen!$A$8:$P$57,15,FALSE),"")</f>
        <v/>
      </c>
      <c r="E769" s="17"/>
      <c r="F769" s="17" t="str">
        <f>IF(AE769&lt;&gt;"",Bestelformulier!$F$44,"")</f>
        <v/>
      </c>
      <c r="G769" s="104"/>
      <c r="H769" s="100" t="str">
        <f>IF($AE769&lt;&gt;"",VLOOKUP($AE769,Afleveradressen!$A$8:$P$57,4,FALSE),"")</f>
        <v/>
      </c>
      <c r="I769" s="101" t="str">
        <f>IF($AE769&lt;&gt;"",VLOOKUP($AE769,Afleveradressen!$A$8:$P$57,5,FALSE),"")</f>
        <v/>
      </c>
      <c r="J769" s="101" t="str">
        <f>IF($AE769&lt;&gt;"",VLOOKUP($AE769,Afleveradressen!$A$8:$P$57,6,FALSE),"")</f>
        <v/>
      </c>
      <c r="K769" s="102" t="str">
        <f>IF($AE769&lt;&gt;"",VLOOKUP($AE769,Afleveradressen!$A$8:$P$57,7,FALSE),"")</f>
        <v/>
      </c>
      <c r="L769" s="72" t="str">
        <f>IF(AND('Taarten koppelen'!E26&lt;&gt;"",$Y769&lt;&gt;""),'Taarten koppelen'!E26,"")</f>
        <v/>
      </c>
      <c r="M769" s="72" t="str">
        <f>IF(AND('Taarten koppelen'!F26&lt;&gt;"",$Y769&lt;&gt;""),'Taarten koppelen'!F26,"")</f>
        <v/>
      </c>
      <c r="N769" s="72" t="str">
        <f>IF($AE769&lt;&gt;"",VLOOKUP($AE769,Afleveradressen!$A$8:$P$57,11,FALSE),"")</f>
        <v/>
      </c>
      <c r="O769" s="101" t="str">
        <f>IF($AE769&lt;&gt;"",VLOOKUP($AE769,Afleveradressen!$A$8:$P$57,12,FALSE),"")</f>
        <v/>
      </c>
      <c r="P769" s="72" t="str">
        <f>IF(AND('Taarten koppelen'!G26&lt;&gt;"",$Y769&lt;&gt;""),'Taarten koppelen'!G26,"")</f>
        <v/>
      </c>
      <c r="Q769" s="17" t="str">
        <f t="shared" si="22"/>
        <v/>
      </c>
      <c r="R769" s="102" t="str">
        <f>IF($AE769&lt;&gt;"",VLOOKUP($AE769,Afleveradressen!$A$8:$P$57,8,FALSE),"")</f>
        <v/>
      </c>
      <c r="S769" s="105" t="str">
        <f>IF($AE769&lt;&gt;"",VLOOKUP($AE769,Afleveradressen!$A$8:$P$57,14,FALSE),"")</f>
        <v/>
      </c>
      <c r="T769" s="103" t="str">
        <f>IF(S769&lt;&gt;"",VLOOKUP($S769,stamgegevens!$B$5:$E$15,3,FALSE),"")</f>
        <v/>
      </c>
      <c r="U769" s="103" t="str">
        <f>IF(T769&lt;&gt;"",VLOOKUP($S769,stamgegevens!$B$5:$E$15,4,FALSE),"")</f>
        <v/>
      </c>
      <c r="V769" s="17"/>
      <c r="W769" s="17"/>
      <c r="X769" s="17" t="str">
        <f>IF(Y769="","",VLOOKUP(Y769,stamgegevens!$C$23:$H$52,6,FALSE))</f>
        <v/>
      </c>
      <c r="Y769" s="104" t="str">
        <f>IF('Taarten koppelen'!$Y26&lt;&gt;"",'Taarten koppelen'!$Y$4,"")</f>
        <v/>
      </c>
      <c r="Z769" s="17" t="str">
        <f>IF('Taarten koppelen'!Y26&lt;&gt;"",'Taarten koppelen'!Y26,"")</f>
        <v/>
      </c>
      <c r="AE769" s="1" t="str">
        <f t="shared" si="23"/>
        <v/>
      </c>
    </row>
    <row r="770" spans="4:31" x14ac:dyDescent="0.2">
      <c r="D770" s="100" t="str">
        <f>IF($AE770&lt;&gt;"",VLOOKUP($AE770,Afleveradressen!$A$8:$P$57,15,FALSE),"")</f>
        <v/>
      </c>
      <c r="E770" s="17"/>
      <c r="F770" s="17" t="str">
        <f>IF(AE770&lt;&gt;"",Bestelformulier!$F$44,"")</f>
        <v/>
      </c>
      <c r="G770" s="104"/>
      <c r="H770" s="100" t="str">
        <f>IF($AE770&lt;&gt;"",VLOOKUP($AE770,Afleveradressen!$A$8:$P$57,4,FALSE),"")</f>
        <v/>
      </c>
      <c r="I770" s="101" t="str">
        <f>IF($AE770&lt;&gt;"",VLOOKUP($AE770,Afleveradressen!$A$8:$P$57,5,FALSE),"")</f>
        <v/>
      </c>
      <c r="J770" s="101" t="str">
        <f>IF($AE770&lt;&gt;"",VLOOKUP($AE770,Afleveradressen!$A$8:$P$57,6,FALSE),"")</f>
        <v/>
      </c>
      <c r="K770" s="102" t="str">
        <f>IF($AE770&lt;&gt;"",VLOOKUP($AE770,Afleveradressen!$A$8:$P$57,7,FALSE),"")</f>
        <v/>
      </c>
      <c r="L770" s="72" t="str">
        <f>IF(AND('Taarten koppelen'!E27&lt;&gt;"",$Y770&lt;&gt;""),'Taarten koppelen'!E27,"")</f>
        <v/>
      </c>
      <c r="M770" s="72" t="str">
        <f>IF(AND('Taarten koppelen'!F27&lt;&gt;"",$Y770&lt;&gt;""),'Taarten koppelen'!F27,"")</f>
        <v/>
      </c>
      <c r="N770" s="72" t="str">
        <f>IF($AE770&lt;&gt;"",VLOOKUP($AE770,Afleveradressen!$A$8:$P$57,11,FALSE),"")</f>
        <v/>
      </c>
      <c r="O770" s="101" t="str">
        <f>IF($AE770&lt;&gt;"",VLOOKUP($AE770,Afleveradressen!$A$8:$P$57,12,FALSE),"")</f>
        <v/>
      </c>
      <c r="P770" s="72" t="str">
        <f>IF(AND('Taarten koppelen'!G27&lt;&gt;"",$Y770&lt;&gt;""),'Taarten koppelen'!G27,"")</f>
        <v/>
      </c>
      <c r="Q770" s="17" t="str">
        <f t="shared" si="22"/>
        <v/>
      </c>
      <c r="R770" s="102" t="str">
        <f>IF($AE770&lt;&gt;"",VLOOKUP($AE770,Afleveradressen!$A$8:$P$57,8,FALSE),"")</f>
        <v/>
      </c>
      <c r="S770" s="105" t="str">
        <f>IF($AE770&lt;&gt;"",VLOOKUP($AE770,Afleveradressen!$A$8:$P$57,14,FALSE),"")</f>
        <v/>
      </c>
      <c r="T770" s="103" t="str">
        <f>IF(S770&lt;&gt;"",VLOOKUP($S770,stamgegevens!$B$5:$E$15,3,FALSE),"")</f>
        <v/>
      </c>
      <c r="U770" s="103" t="str">
        <f>IF(T770&lt;&gt;"",VLOOKUP($S770,stamgegevens!$B$5:$E$15,4,FALSE),"")</f>
        <v/>
      </c>
      <c r="V770" s="17"/>
      <c r="W770" s="17"/>
      <c r="X770" s="17" t="str">
        <f>IF(Y770="","",VLOOKUP(Y770,stamgegevens!$C$23:$H$52,6,FALSE))</f>
        <v/>
      </c>
      <c r="Y770" s="104" t="str">
        <f>IF('Taarten koppelen'!$Y27&lt;&gt;"",'Taarten koppelen'!$Y$4,"")</f>
        <v/>
      </c>
      <c r="Z770" s="17" t="str">
        <f>IF('Taarten koppelen'!Y27&lt;&gt;"",'Taarten koppelen'!Y27,"")</f>
        <v/>
      </c>
      <c r="AE770" s="1" t="str">
        <f t="shared" si="23"/>
        <v/>
      </c>
    </row>
    <row r="771" spans="4:31" x14ac:dyDescent="0.2">
      <c r="D771" s="100" t="str">
        <f>IF($AE771&lt;&gt;"",VLOOKUP($AE771,Afleveradressen!$A$8:$P$57,15,FALSE),"")</f>
        <v/>
      </c>
      <c r="E771" s="17"/>
      <c r="F771" s="17" t="str">
        <f>IF(AE771&lt;&gt;"",Bestelformulier!$F$44,"")</f>
        <v/>
      </c>
      <c r="G771" s="104"/>
      <c r="H771" s="100" t="str">
        <f>IF($AE771&lt;&gt;"",VLOOKUP($AE771,Afleveradressen!$A$8:$P$57,4,FALSE),"")</f>
        <v/>
      </c>
      <c r="I771" s="101" t="str">
        <f>IF($AE771&lt;&gt;"",VLOOKUP($AE771,Afleveradressen!$A$8:$P$57,5,FALSE),"")</f>
        <v/>
      </c>
      <c r="J771" s="101" t="str">
        <f>IF($AE771&lt;&gt;"",VLOOKUP($AE771,Afleveradressen!$A$8:$P$57,6,FALSE),"")</f>
        <v/>
      </c>
      <c r="K771" s="102" t="str">
        <f>IF($AE771&lt;&gt;"",VLOOKUP($AE771,Afleveradressen!$A$8:$P$57,7,FALSE),"")</f>
        <v/>
      </c>
      <c r="L771" s="72" t="str">
        <f>IF(AND('Taarten koppelen'!E28&lt;&gt;"",$Y771&lt;&gt;""),'Taarten koppelen'!E28,"")</f>
        <v/>
      </c>
      <c r="M771" s="72" t="str">
        <f>IF(AND('Taarten koppelen'!F28&lt;&gt;"",$Y771&lt;&gt;""),'Taarten koppelen'!F28,"")</f>
        <v/>
      </c>
      <c r="N771" s="72" t="str">
        <f>IF($AE771&lt;&gt;"",VLOOKUP($AE771,Afleveradressen!$A$8:$P$57,11,FALSE),"")</f>
        <v/>
      </c>
      <c r="O771" s="101" t="str">
        <f>IF($AE771&lt;&gt;"",VLOOKUP($AE771,Afleveradressen!$A$8:$P$57,12,FALSE),"")</f>
        <v/>
      </c>
      <c r="P771" s="72" t="str">
        <f>IF(AND('Taarten koppelen'!G28&lt;&gt;"",$Y771&lt;&gt;""),'Taarten koppelen'!G28,"")</f>
        <v/>
      </c>
      <c r="Q771" s="17" t="str">
        <f t="shared" si="22"/>
        <v/>
      </c>
      <c r="R771" s="102" t="str">
        <f>IF($AE771&lt;&gt;"",VLOOKUP($AE771,Afleveradressen!$A$8:$P$57,8,FALSE),"")</f>
        <v/>
      </c>
      <c r="S771" s="105" t="str">
        <f>IF($AE771&lt;&gt;"",VLOOKUP($AE771,Afleveradressen!$A$8:$P$57,14,FALSE),"")</f>
        <v/>
      </c>
      <c r="T771" s="103" t="str">
        <f>IF(S771&lt;&gt;"",VLOOKUP($S771,stamgegevens!$B$5:$E$15,3,FALSE),"")</f>
        <v/>
      </c>
      <c r="U771" s="103" t="str">
        <f>IF(T771&lt;&gt;"",VLOOKUP($S771,stamgegevens!$B$5:$E$15,4,FALSE),"")</f>
        <v/>
      </c>
      <c r="V771" s="17"/>
      <c r="W771" s="17"/>
      <c r="X771" s="17" t="str">
        <f>IF(Y771="","",VLOOKUP(Y771,stamgegevens!$C$23:$H$52,6,FALSE))</f>
        <v/>
      </c>
      <c r="Y771" s="104" t="str">
        <f>IF('Taarten koppelen'!$Y28&lt;&gt;"",'Taarten koppelen'!$Y$4,"")</f>
        <v/>
      </c>
      <c r="Z771" s="17" t="str">
        <f>IF('Taarten koppelen'!Y28&lt;&gt;"",'Taarten koppelen'!Y28,"")</f>
        <v/>
      </c>
      <c r="AE771" s="1" t="str">
        <f t="shared" si="23"/>
        <v/>
      </c>
    </row>
    <row r="772" spans="4:31" x14ac:dyDescent="0.2">
      <c r="D772" s="100" t="str">
        <f>IF($AE772&lt;&gt;"",VLOOKUP($AE772,Afleveradressen!$A$8:$P$57,15,FALSE),"")</f>
        <v/>
      </c>
      <c r="E772" s="17"/>
      <c r="F772" s="17" t="str">
        <f>IF(AE772&lt;&gt;"",Bestelformulier!$F$44,"")</f>
        <v/>
      </c>
      <c r="G772" s="104"/>
      <c r="H772" s="100" t="str">
        <f>IF($AE772&lt;&gt;"",VLOOKUP($AE772,Afleveradressen!$A$8:$P$57,4,FALSE),"")</f>
        <v/>
      </c>
      <c r="I772" s="101" t="str">
        <f>IF($AE772&lt;&gt;"",VLOOKUP($AE772,Afleveradressen!$A$8:$P$57,5,FALSE),"")</f>
        <v/>
      </c>
      <c r="J772" s="101" t="str">
        <f>IF($AE772&lt;&gt;"",VLOOKUP($AE772,Afleveradressen!$A$8:$P$57,6,FALSE),"")</f>
        <v/>
      </c>
      <c r="K772" s="102" t="str">
        <f>IF($AE772&lt;&gt;"",VLOOKUP($AE772,Afleveradressen!$A$8:$P$57,7,FALSE),"")</f>
        <v/>
      </c>
      <c r="L772" s="72" t="str">
        <f>IF(AND('Taarten koppelen'!E29&lt;&gt;"",$Y772&lt;&gt;""),'Taarten koppelen'!E29,"")</f>
        <v/>
      </c>
      <c r="M772" s="72" t="str">
        <f>IF(AND('Taarten koppelen'!F29&lt;&gt;"",$Y772&lt;&gt;""),'Taarten koppelen'!F29,"")</f>
        <v/>
      </c>
      <c r="N772" s="72" t="str">
        <f>IF($AE772&lt;&gt;"",VLOOKUP($AE772,Afleveradressen!$A$8:$P$57,11,FALSE),"")</f>
        <v/>
      </c>
      <c r="O772" s="101" t="str">
        <f>IF($AE772&lt;&gt;"",VLOOKUP($AE772,Afleveradressen!$A$8:$P$57,12,FALSE),"")</f>
        <v/>
      </c>
      <c r="P772" s="72" t="str">
        <f>IF(AND('Taarten koppelen'!G29&lt;&gt;"",$Y772&lt;&gt;""),'Taarten koppelen'!G29,"")</f>
        <v/>
      </c>
      <c r="Q772" s="17" t="str">
        <f t="shared" si="22"/>
        <v/>
      </c>
      <c r="R772" s="102" t="str">
        <f>IF($AE772&lt;&gt;"",VLOOKUP($AE772,Afleveradressen!$A$8:$P$57,8,FALSE),"")</f>
        <v/>
      </c>
      <c r="S772" s="105" t="str">
        <f>IF($AE772&lt;&gt;"",VLOOKUP($AE772,Afleveradressen!$A$8:$P$57,14,FALSE),"")</f>
        <v/>
      </c>
      <c r="T772" s="103" t="str">
        <f>IF(S772&lt;&gt;"",VLOOKUP($S772,stamgegevens!$B$5:$E$15,3,FALSE),"")</f>
        <v/>
      </c>
      <c r="U772" s="103" t="str">
        <f>IF(T772&lt;&gt;"",VLOOKUP($S772,stamgegevens!$B$5:$E$15,4,FALSE),"")</f>
        <v/>
      </c>
      <c r="V772" s="17"/>
      <c r="W772" s="17"/>
      <c r="X772" s="17" t="str">
        <f>IF(Y772="","",VLOOKUP(Y772,stamgegevens!$C$23:$H$52,6,FALSE))</f>
        <v/>
      </c>
      <c r="Y772" s="104" t="str">
        <f>IF('Taarten koppelen'!$Y29&lt;&gt;"",'Taarten koppelen'!$Y$4,"")</f>
        <v/>
      </c>
      <c r="Z772" s="17" t="str">
        <f>IF('Taarten koppelen'!Y29&lt;&gt;"",'Taarten koppelen'!Y29,"")</f>
        <v/>
      </c>
      <c r="AE772" s="1" t="str">
        <f t="shared" si="23"/>
        <v/>
      </c>
    </row>
    <row r="773" spans="4:31" x14ac:dyDescent="0.2">
      <c r="D773" s="100" t="str">
        <f>IF($AE773&lt;&gt;"",VLOOKUP($AE773,Afleveradressen!$A$8:$P$57,15,FALSE),"")</f>
        <v/>
      </c>
      <c r="E773" s="17"/>
      <c r="F773" s="17" t="str">
        <f>IF(AE773&lt;&gt;"",Bestelformulier!$F$44,"")</f>
        <v/>
      </c>
      <c r="G773" s="104"/>
      <c r="H773" s="100" t="str">
        <f>IF($AE773&lt;&gt;"",VLOOKUP($AE773,Afleveradressen!$A$8:$P$57,4,FALSE),"")</f>
        <v/>
      </c>
      <c r="I773" s="101" t="str">
        <f>IF($AE773&lt;&gt;"",VLOOKUP($AE773,Afleveradressen!$A$8:$P$57,5,FALSE),"")</f>
        <v/>
      </c>
      <c r="J773" s="101" t="str">
        <f>IF($AE773&lt;&gt;"",VLOOKUP($AE773,Afleveradressen!$A$8:$P$57,6,FALSE),"")</f>
        <v/>
      </c>
      <c r="K773" s="102" t="str">
        <f>IF($AE773&lt;&gt;"",VLOOKUP($AE773,Afleveradressen!$A$8:$P$57,7,FALSE),"")</f>
        <v/>
      </c>
      <c r="L773" s="72" t="str">
        <f>IF(AND('Taarten koppelen'!E30&lt;&gt;"",$Y773&lt;&gt;""),'Taarten koppelen'!E30,"")</f>
        <v/>
      </c>
      <c r="M773" s="72" t="str">
        <f>IF(AND('Taarten koppelen'!F30&lt;&gt;"",$Y773&lt;&gt;""),'Taarten koppelen'!F30,"")</f>
        <v/>
      </c>
      <c r="N773" s="72" t="str">
        <f>IF($AE773&lt;&gt;"",VLOOKUP($AE773,Afleveradressen!$A$8:$P$57,11,FALSE),"")</f>
        <v/>
      </c>
      <c r="O773" s="101" t="str">
        <f>IF($AE773&lt;&gt;"",VLOOKUP($AE773,Afleveradressen!$A$8:$P$57,12,FALSE),"")</f>
        <v/>
      </c>
      <c r="P773" s="72" t="str">
        <f>IF(AND('Taarten koppelen'!G30&lt;&gt;"",$Y773&lt;&gt;""),'Taarten koppelen'!G30,"")</f>
        <v/>
      </c>
      <c r="Q773" s="17" t="str">
        <f t="shared" si="22"/>
        <v/>
      </c>
      <c r="R773" s="102" t="str">
        <f>IF($AE773&lt;&gt;"",VLOOKUP($AE773,Afleveradressen!$A$8:$P$57,8,FALSE),"")</f>
        <v/>
      </c>
      <c r="S773" s="105" t="str">
        <f>IF($AE773&lt;&gt;"",VLOOKUP($AE773,Afleveradressen!$A$8:$P$57,14,FALSE),"")</f>
        <v/>
      </c>
      <c r="T773" s="103" t="str">
        <f>IF(S773&lt;&gt;"",VLOOKUP($S773,stamgegevens!$B$5:$E$15,3,FALSE),"")</f>
        <v/>
      </c>
      <c r="U773" s="103" t="str">
        <f>IF(T773&lt;&gt;"",VLOOKUP($S773,stamgegevens!$B$5:$E$15,4,FALSE),"")</f>
        <v/>
      </c>
      <c r="V773" s="17"/>
      <c r="W773" s="17"/>
      <c r="X773" s="17" t="str">
        <f>IF(Y773="","",VLOOKUP(Y773,stamgegevens!$C$23:$H$52,6,FALSE))</f>
        <v/>
      </c>
      <c r="Y773" s="104" t="str">
        <f>IF('Taarten koppelen'!$Y30&lt;&gt;"",'Taarten koppelen'!$Y$4,"")</f>
        <v/>
      </c>
      <c r="Z773" s="17" t="str">
        <f>IF('Taarten koppelen'!Y30&lt;&gt;"",'Taarten koppelen'!Y30,"")</f>
        <v/>
      </c>
      <c r="AE773" s="1" t="str">
        <f t="shared" si="23"/>
        <v/>
      </c>
    </row>
    <row r="774" spans="4:31" x14ac:dyDescent="0.2">
      <c r="D774" s="100" t="str">
        <f>IF($AE774&lt;&gt;"",VLOOKUP($AE774,Afleveradressen!$A$8:$P$57,15,FALSE),"")</f>
        <v/>
      </c>
      <c r="E774" s="17"/>
      <c r="F774" s="17" t="str">
        <f>IF(AE774&lt;&gt;"",Bestelformulier!$F$44,"")</f>
        <v/>
      </c>
      <c r="G774" s="104"/>
      <c r="H774" s="100" t="str">
        <f>IF($AE774&lt;&gt;"",VLOOKUP($AE774,Afleveradressen!$A$8:$P$57,4,FALSE),"")</f>
        <v/>
      </c>
      <c r="I774" s="101" t="str">
        <f>IF($AE774&lt;&gt;"",VLOOKUP($AE774,Afleveradressen!$A$8:$P$57,5,FALSE),"")</f>
        <v/>
      </c>
      <c r="J774" s="101" t="str">
        <f>IF($AE774&lt;&gt;"",VLOOKUP($AE774,Afleveradressen!$A$8:$P$57,6,FALSE),"")</f>
        <v/>
      </c>
      <c r="K774" s="102" t="str">
        <f>IF($AE774&lt;&gt;"",VLOOKUP($AE774,Afleveradressen!$A$8:$P$57,7,FALSE),"")</f>
        <v/>
      </c>
      <c r="L774" s="72" t="str">
        <f>IF(AND('Taarten koppelen'!E31&lt;&gt;"",$Y774&lt;&gt;""),'Taarten koppelen'!E31,"")</f>
        <v/>
      </c>
      <c r="M774" s="72" t="str">
        <f>IF(AND('Taarten koppelen'!F31&lt;&gt;"",$Y774&lt;&gt;""),'Taarten koppelen'!F31,"")</f>
        <v/>
      </c>
      <c r="N774" s="72" t="str">
        <f>IF($AE774&lt;&gt;"",VLOOKUP($AE774,Afleveradressen!$A$8:$P$57,11,FALSE),"")</f>
        <v/>
      </c>
      <c r="O774" s="101" t="str">
        <f>IF($AE774&lt;&gt;"",VLOOKUP($AE774,Afleveradressen!$A$8:$P$57,12,FALSE),"")</f>
        <v/>
      </c>
      <c r="P774" s="72" t="str">
        <f>IF(AND('Taarten koppelen'!G31&lt;&gt;"",$Y774&lt;&gt;""),'Taarten koppelen'!G31,"")</f>
        <v/>
      </c>
      <c r="Q774" s="17" t="str">
        <f t="shared" si="22"/>
        <v/>
      </c>
      <c r="R774" s="102" t="str">
        <f>IF($AE774&lt;&gt;"",VLOOKUP($AE774,Afleveradressen!$A$8:$P$57,8,FALSE),"")</f>
        <v/>
      </c>
      <c r="S774" s="105" t="str">
        <f>IF($AE774&lt;&gt;"",VLOOKUP($AE774,Afleveradressen!$A$8:$P$57,14,FALSE),"")</f>
        <v/>
      </c>
      <c r="T774" s="103" t="str">
        <f>IF(S774&lt;&gt;"",VLOOKUP($S774,stamgegevens!$B$5:$E$15,3,FALSE),"")</f>
        <v/>
      </c>
      <c r="U774" s="103" t="str">
        <f>IF(T774&lt;&gt;"",VLOOKUP($S774,stamgegevens!$B$5:$E$15,4,FALSE),"")</f>
        <v/>
      </c>
      <c r="V774" s="17"/>
      <c r="W774" s="17"/>
      <c r="X774" s="17" t="str">
        <f>IF(Y774="","",VLOOKUP(Y774,stamgegevens!$C$23:$H$52,6,FALSE))</f>
        <v/>
      </c>
      <c r="Y774" s="104" t="str">
        <f>IF('Taarten koppelen'!$Y31&lt;&gt;"",'Taarten koppelen'!$Y$4,"")</f>
        <v/>
      </c>
      <c r="Z774" s="17" t="str">
        <f>IF('Taarten koppelen'!Y31&lt;&gt;"",'Taarten koppelen'!Y31,"")</f>
        <v/>
      </c>
      <c r="AE774" s="1" t="str">
        <f t="shared" si="23"/>
        <v/>
      </c>
    </row>
    <row r="775" spans="4:31" x14ac:dyDescent="0.2">
      <c r="D775" s="100" t="str">
        <f>IF($AE775&lt;&gt;"",VLOOKUP($AE775,Afleveradressen!$A$8:$P$57,15,FALSE),"")</f>
        <v/>
      </c>
      <c r="E775" s="17"/>
      <c r="F775" s="17" t="str">
        <f>IF(AE775&lt;&gt;"",Bestelformulier!$F$44,"")</f>
        <v/>
      </c>
      <c r="G775" s="104"/>
      <c r="H775" s="100" t="str">
        <f>IF($AE775&lt;&gt;"",VLOOKUP($AE775,Afleveradressen!$A$8:$P$57,4,FALSE),"")</f>
        <v/>
      </c>
      <c r="I775" s="101" t="str">
        <f>IF($AE775&lt;&gt;"",VLOOKUP($AE775,Afleveradressen!$A$8:$P$57,5,FALSE),"")</f>
        <v/>
      </c>
      <c r="J775" s="101" t="str">
        <f>IF($AE775&lt;&gt;"",VLOOKUP($AE775,Afleveradressen!$A$8:$P$57,6,FALSE),"")</f>
        <v/>
      </c>
      <c r="K775" s="102" t="str">
        <f>IF($AE775&lt;&gt;"",VLOOKUP($AE775,Afleveradressen!$A$8:$P$57,7,FALSE),"")</f>
        <v/>
      </c>
      <c r="L775" s="72" t="str">
        <f>IF(AND('Taarten koppelen'!E32&lt;&gt;"",$Y775&lt;&gt;""),'Taarten koppelen'!E32,"")</f>
        <v/>
      </c>
      <c r="M775" s="72" t="str">
        <f>IF(AND('Taarten koppelen'!F32&lt;&gt;"",$Y775&lt;&gt;""),'Taarten koppelen'!F32,"")</f>
        <v/>
      </c>
      <c r="N775" s="72" t="str">
        <f>IF($AE775&lt;&gt;"",VLOOKUP($AE775,Afleveradressen!$A$8:$P$57,11,FALSE),"")</f>
        <v/>
      </c>
      <c r="O775" s="101" t="str">
        <f>IF($AE775&lt;&gt;"",VLOOKUP($AE775,Afleveradressen!$A$8:$P$57,12,FALSE),"")</f>
        <v/>
      </c>
      <c r="P775" s="72" t="str">
        <f>IF(AND('Taarten koppelen'!G32&lt;&gt;"",$Y775&lt;&gt;""),'Taarten koppelen'!G32,"")</f>
        <v/>
      </c>
      <c r="Q775" s="17" t="str">
        <f t="shared" ref="Q775:Q838" si="24">IF(P775&lt;&gt;"","NL","")</f>
        <v/>
      </c>
      <c r="R775" s="102" t="str">
        <f>IF($AE775&lt;&gt;"",VLOOKUP($AE775,Afleveradressen!$A$8:$P$57,8,FALSE),"")</f>
        <v/>
      </c>
      <c r="S775" s="105" t="str">
        <f>IF($AE775&lt;&gt;"",VLOOKUP($AE775,Afleveradressen!$A$8:$P$57,14,FALSE),"")</f>
        <v/>
      </c>
      <c r="T775" s="103" t="str">
        <f>IF(S775&lt;&gt;"",VLOOKUP($S775,stamgegevens!$B$5:$E$15,3,FALSE),"")</f>
        <v/>
      </c>
      <c r="U775" s="103" t="str">
        <f>IF(T775&lt;&gt;"",VLOOKUP($S775,stamgegevens!$B$5:$E$15,4,FALSE),"")</f>
        <v/>
      </c>
      <c r="V775" s="17"/>
      <c r="W775" s="17"/>
      <c r="X775" s="17" t="str">
        <f>IF(Y775="","",VLOOKUP(Y775,stamgegevens!$C$23:$H$52,6,FALSE))</f>
        <v/>
      </c>
      <c r="Y775" s="104" t="str">
        <f>IF('Taarten koppelen'!$Y32&lt;&gt;"",'Taarten koppelen'!$Y$4,"")</f>
        <v/>
      </c>
      <c r="Z775" s="17" t="str">
        <f>IF('Taarten koppelen'!Y32&lt;&gt;"",'Taarten koppelen'!Y32,"")</f>
        <v/>
      </c>
      <c r="AE775" s="1" t="str">
        <f t="shared" si="23"/>
        <v/>
      </c>
    </row>
    <row r="776" spans="4:31" x14ac:dyDescent="0.2">
      <c r="D776" s="100" t="str">
        <f>IF($AE776&lt;&gt;"",VLOOKUP($AE776,Afleveradressen!$A$8:$P$57,15,FALSE),"")</f>
        <v/>
      </c>
      <c r="E776" s="17"/>
      <c r="F776" s="17" t="str">
        <f>IF(AE776&lt;&gt;"",Bestelformulier!$F$44,"")</f>
        <v/>
      </c>
      <c r="G776" s="104"/>
      <c r="H776" s="100" t="str">
        <f>IF($AE776&lt;&gt;"",VLOOKUP($AE776,Afleveradressen!$A$8:$P$57,4,FALSE),"")</f>
        <v/>
      </c>
      <c r="I776" s="101" t="str">
        <f>IF($AE776&lt;&gt;"",VLOOKUP($AE776,Afleveradressen!$A$8:$P$57,5,FALSE),"")</f>
        <v/>
      </c>
      <c r="J776" s="101" t="str">
        <f>IF($AE776&lt;&gt;"",VLOOKUP($AE776,Afleveradressen!$A$8:$P$57,6,FALSE),"")</f>
        <v/>
      </c>
      <c r="K776" s="102" t="str">
        <f>IF($AE776&lt;&gt;"",VLOOKUP($AE776,Afleveradressen!$A$8:$P$57,7,FALSE),"")</f>
        <v/>
      </c>
      <c r="L776" s="72" t="str">
        <f>IF(AND('Taarten koppelen'!E33&lt;&gt;"",$Y776&lt;&gt;""),'Taarten koppelen'!E33,"")</f>
        <v/>
      </c>
      <c r="M776" s="72" t="str">
        <f>IF(AND('Taarten koppelen'!F33&lt;&gt;"",$Y776&lt;&gt;""),'Taarten koppelen'!F33,"")</f>
        <v/>
      </c>
      <c r="N776" s="72" t="str">
        <f>IF($AE776&lt;&gt;"",VLOOKUP($AE776,Afleveradressen!$A$8:$P$57,11,FALSE),"")</f>
        <v/>
      </c>
      <c r="O776" s="101" t="str">
        <f>IF($AE776&lt;&gt;"",VLOOKUP($AE776,Afleveradressen!$A$8:$P$57,12,FALSE),"")</f>
        <v/>
      </c>
      <c r="P776" s="72" t="str">
        <f>IF(AND('Taarten koppelen'!G33&lt;&gt;"",$Y776&lt;&gt;""),'Taarten koppelen'!G33,"")</f>
        <v/>
      </c>
      <c r="Q776" s="17" t="str">
        <f t="shared" si="24"/>
        <v/>
      </c>
      <c r="R776" s="102" t="str">
        <f>IF($AE776&lt;&gt;"",VLOOKUP($AE776,Afleveradressen!$A$8:$P$57,8,FALSE),"")</f>
        <v/>
      </c>
      <c r="S776" s="105" t="str">
        <f>IF($AE776&lt;&gt;"",VLOOKUP($AE776,Afleveradressen!$A$8:$P$57,14,FALSE),"")</f>
        <v/>
      </c>
      <c r="T776" s="103" t="str">
        <f>IF(S776&lt;&gt;"",VLOOKUP($S776,stamgegevens!$B$5:$E$15,3,FALSE),"")</f>
        <v/>
      </c>
      <c r="U776" s="103" t="str">
        <f>IF(T776&lt;&gt;"",VLOOKUP($S776,stamgegevens!$B$5:$E$15,4,FALSE),"")</f>
        <v/>
      </c>
      <c r="V776" s="17"/>
      <c r="W776" s="17"/>
      <c r="X776" s="17" t="str">
        <f>IF(Y776="","",VLOOKUP(Y776,stamgegevens!$C$23:$H$52,6,FALSE))</f>
        <v/>
      </c>
      <c r="Y776" s="104" t="str">
        <f>IF('Taarten koppelen'!$Y33&lt;&gt;"",'Taarten koppelen'!$Y$4,"")</f>
        <v/>
      </c>
      <c r="Z776" s="17" t="str">
        <f>IF('Taarten koppelen'!Y33&lt;&gt;"",'Taarten koppelen'!Y33,"")</f>
        <v/>
      </c>
      <c r="AE776" s="1" t="str">
        <f t="shared" ref="AE776:AE839" si="25">CONCATENATE(L776,M776,P776)</f>
        <v/>
      </c>
    </row>
    <row r="777" spans="4:31" x14ac:dyDescent="0.2">
      <c r="D777" s="100" t="str">
        <f>IF($AE777&lt;&gt;"",VLOOKUP($AE777,Afleveradressen!$A$8:$P$57,15,FALSE),"")</f>
        <v/>
      </c>
      <c r="E777" s="17"/>
      <c r="F777" s="17" t="str">
        <f>IF(AE777&lt;&gt;"",Bestelformulier!$F$44,"")</f>
        <v/>
      </c>
      <c r="G777" s="104"/>
      <c r="H777" s="100" t="str">
        <f>IF($AE777&lt;&gt;"",VLOOKUP($AE777,Afleveradressen!$A$8:$P$57,4,FALSE),"")</f>
        <v/>
      </c>
      <c r="I777" s="101" t="str">
        <f>IF($AE777&lt;&gt;"",VLOOKUP($AE777,Afleveradressen!$A$8:$P$57,5,FALSE),"")</f>
        <v/>
      </c>
      <c r="J777" s="101" t="str">
        <f>IF($AE777&lt;&gt;"",VLOOKUP($AE777,Afleveradressen!$A$8:$P$57,6,FALSE),"")</f>
        <v/>
      </c>
      <c r="K777" s="102" t="str">
        <f>IF($AE777&lt;&gt;"",VLOOKUP($AE777,Afleveradressen!$A$8:$P$57,7,FALSE),"")</f>
        <v/>
      </c>
      <c r="L777" s="72" t="str">
        <f>IF(AND('Taarten koppelen'!E34&lt;&gt;"",$Y777&lt;&gt;""),'Taarten koppelen'!E34,"")</f>
        <v/>
      </c>
      <c r="M777" s="72" t="str">
        <f>IF(AND('Taarten koppelen'!F34&lt;&gt;"",$Y777&lt;&gt;""),'Taarten koppelen'!F34,"")</f>
        <v/>
      </c>
      <c r="N777" s="72" t="str">
        <f>IF($AE777&lt;&gt;"",VLOOKUP($AE777,Afleveradressen!$A$8:$P$57,11,FALSE),"")</f>
        <v/>
      </c>
      <c r="O777" s="101" t="str">
        <f>IF($AE777&lt;&gt;"",VLOOKUP($AE777,Afleveradressen!$A$8:$P$57,12,FALSE),"")</f>
        <v/>
      </c>
      <c r="P777" s="72" t="str">
        <f>IF(AND('Taarten koppelen'!G34&lt;&gt;"",$Y777&lt;&gt;""),'Taarten koppelen'!G34,"")</f>
        <v/>
      </c>
      <c r="Q777" s="17" t="str">
        <f t="shared" si="24"/>
        <v/>
      </c>
      <c r="R777" s="102" t="str">
        <f>IF($AE777&lt;&gt;"",VLOOKUP($AE777,Afleveradressen!$A$8:$P$57,8,FALSE),"")</f>
        <v/>
      </c>
      <c r="S777" s="105" t="str">
        <f>IF($AE777&lt;&gt;"",VLOOKUP($AE777,Afleveradressen!$A$8:$P$57,14,FALSE),"")</f>
        <v/>
      </c>
      <c r="T777" s="103" t="str">
        <f>IF(S777&lt;&gt;"",VLOOKUP($S777,stamgegevens!$B$5:$E$15,3,FALSE),"")</f>
        <v/>
      </c>
      <c r="U777" s="103" t="str">
        <f>IF(T777&lt;&gt;"",VLOOKUP($S777,stamgegevens!$B$5:$E$15,4,FALSE),"")</f>
        <v/>
      </c>
      <c r="V777" s="17"/>
      <c r="W777" s="17"/>
      <c r="X777" s="17" t="str">
        <f>IF(Y777="","",VLOOKUP(Y777,stamgegevens!$C$23:$H$52,6,FALSE))</f>
        <v/>
      </c>
      <c r="Y777" s="104" t="str">
        <f>IF('Taarten koppelen'!$Y34&lt;&gt;"",'Taarten koppelen'!$Y$4,"")</f>
        <v/>
      </c>
      <c r="Z777" s="17" t="str">
        <f>IF('Taarten koppelen'!Y34&lt;&gt;"",'Taarten koppelen'!Y34,"")</f>
        <v/>
      </c>
      <c r="AE777" s="1" t="str">
        <f t="shared" si="25"/>
        <v/>
      </c>
    </row>
    <row r="778" spans="4:31" x14ac:dyDescent="0.2">
      <c r="D778" s="100" t="str">
        <f>IF($AE778&lt;&gt;"",VLOOKUP($AE778,Afleveradressen!$A$8:$P$57,15,FALSE),"")</f>
        <v/>
      </c>
      <c r="E778" s="17"/>
      <c r="F778" s="17" t="str">
        <f>IF(AE778&lt;&gt;"",Bestelformulier!$F$44,"")</f>
        <v/>
      </c>
      <c r="G778" s="104"/>
      <c r="H778" s="100" t="str">
        <f>IF($AE778&lt;&gt;"",VLOOKUP($AE778,Afleveradressen!$A$8:$P$57,4,FALSE),"")</f>
        <v/>
      </c>
      <c r="I778" s="101" t="str">
        <f>IF($AE778&lt;&gt;"",VLOOKUP($AE778,Afleveradressen!$A$8:$P$57,5,FALSE),"")</f>
        <v/>
      </c>
      <c r="J778" s="101" t="str">
        <f>IF($AE778&lt;&gt;"",VLOOKUP($AE778,Afleveradressen!$A$8:$P$57,6,FALSE),"")</f>
        <v/>
      </c>
      <c r="K778" s="102" t="str">
        <f>IF($AE778&lt;&gt;"",VLOOKUP($AE778,Afleveradressen!$A$8:$P$57,7,FALSE),"")</f>
        <v/>
      </c>
      <c r="L778" s="72" t="str">
        <f>IF(AND('Taarten koppelen'!E35&lt;&gt;"",$Y778&lt;&gt;""),'Taarten koppelen'!E35,"")</f>
        <v/>
      </c>
      <c r="M778" s="72" t="str">
        <f>IF(AND('Taarten koppelen'!F35&lt;&gt;"",$Y778&lt;&gt;""),'Taarten koppelen'!F35,"")</f>
        <v/>
      </c>
      <c r="N778" s="72" t="str">
        <f>IF($AE778&lt;&gt;"",VLOOKUP($AE778,Afleveradressen!$A$8:$P$57,11,FALSE),"")</f>
        <v/>
      </c>
      <c r="O778" s="101" t="str">
        <f>IF($AE778&lt;&gt;"",VLOOKUP($AE778,Afleveradressen!$A$8:$P$57,12,FALSE),"")</f>
        <v/>
      </c>
      <c r="P778" s="72" t="str">
        <f>IF(AND('Taarten koppelen'!G35&lt;&gt;"",$Y778&lt;&gt;""),'Taarten koppelen'!G35,"")</f>
        <v/>
      </c>
      <c r="Q778" s="17" t="str">
        <f t="shared" si="24"/>
        <v/>
      </c>
      <c r="R778" s="102" t="str">
        <f>IF($AE778&lt;&gt;"",VLOOKUP($AE778,Afleveradressen!$A$8:$P$57,8,FALSE),"")</f>
        <v/>
      </c>
      <c r="S778" s="105" t="str">
        <f>IF($AE778&lt;&gt;"",VLOOKUP($AE778,Afleveradressen!$A$8:$P$57,14,FALSE),"")</f>
        <v/>
      </c>
      <c r="T778" s="103" t="str">
        <f>IF(S778&lt;&gt;"",VLOOKUP($S778,stamgegevens!$B$5:$E$15,3,FALSE),"")</f>
        <v/>
      </c>
      <c r="U778" s="103" t="str">
        <f>IF(T778&lt;&gt;"",VLOOKUP($S778,stamgegevens!$B$5:$E$15,4,FALSE),"")</f>
        <v/>
      </c>
      <c r="V778" s="17"/>
      <c r="W778" s="17"/>
      <c r="X778" s="17" t="str">
        <f>IF(Y778="","",VLOOKUP(Y778,stamgegevens!$C$23:$H$52,6,FALSE))</f>
        <v/>
      </c>
      <c r="Y778" s="104" t="str">
        <f>IF('Taarten koppelen'!$Y35&lt;&gt;"",'Taarten koppelen'!$Y$4,"")</f>
        <v/>
      </c>
      <c r="Z778" s="17" t="str">
        <f>IF('Taarten koppelen'!Y35&lt;&gt;"",'Taarten koppelen'!Y35,"")</f>
        <v/>
      </c>
      <c r="AE778" s="1" t="str">
        <f t="shared" si="25"/>
        <v/>
      </c>
    </row>
    <row r="779" spans="4:31" x14ac:dyDescent="0.2">
      <c r="D779" s="100" t="str">
        <f>IF($AE779&lt;&gt;"",VLOOKUP($AE779,Afleveradressen!$A$8:$P$57,15,FALSE),"")</f>
        <v/>
      </c>
      <c r="E779" s="17"/>
      <c r="F779" s="17" t="str">
        <f>IF(AE779&lt;&gt;"",Bestelformulier!$F$44,"")</f>
        <v/>
      </c>
      <c r="G779" s="104"/>
      <c r="H779" s="100" t="str">
        <f>IF($AE779&lt;&gt;"",VLOOKUP($AE779,Afleveradressen!$A$8:$P$57,4,FALSE),"")</f>
        <v/>
      </c>
      <c r="I779" s="101" t="str">
        <f>IF($AE779&lt;&gt;"",VLOOKUP($AE779,Afleveradressen!$A$8:$P$57,5,FALSE),"")</f>
        <v/>
      </c>
      <c r="J779" s="101" t="str">
        <f>IF($AE779&lt;&gt;"",VLOOKUP($AE779,Afleveradressen!$A$8:$P$57,6,FALSE),"")</f>
        <v/>
      </c>
      <c r="K779" s="102" t="str">
        <f>IF($AE779&lt;&gt;"",VLOOKUP($AE779,Afleveradressen!$A$8:$P$57,7,FALSE),"")</f>
        <v/>
      </c>
      <c r="L779" s="72" t="str">
        <f>IF(AND('Taarten koppelen'!E36&lt;&gt;"",$Y779&lt;&gt;""),'Taarten koppelen'!E36,"")</f>
        <v/>
      </c>
      <c r="M779" s="72" t="str">
        <f>IF(AND('Taarten koppelen'!F36&lt;&gt;"",$Y779&lt;&gt;""),'Taarten koppelen'!F36,"")</f>
        <v/>
      </c>
      <c r="N779" s="72" t="str">
        <f>IF($AE779&lt;&gt;"",VLOOKUP($AE779,Afleveradressen!$A$8:$P$57,11,FALSE),"")</f>
        <v/>
      </c>
      <c r="O779" s="101" t="str">
        <f>IF($AE779&lt;&gt;"",VLOOKUP($AE779,Afleveradressen!$A$8:$P$57,12,FALSE),"")</f>
        <v/>
      </c>
      <c r="P779" s="72" t="str">
        <f>IF(AND('Taarten koppelen'!G36&lt;&gt;"",$Y779&lt;&gt;""),'Taarten koppelen'!G36,"")</f>
        <v/>
      </c>
      <c r="Q779" s="17" t="str">
        <f t="shared" si="24"/>
        <v/>
      </c>
      <c r="R779" s="102" t="str">
        <f>IF($AE779&lt;&gt;"",VLOOKUP($AE779,Afleveradressen!$A$8:$P$57,8,FALSE),"")</f>
        <v/>
      </c>
      <c r="S779" s="105" t="str">
        <f>IF($AE779&lt;&gt;"",VLOOKUP($AE779,Afleveradressen!$A$8:$P$57,14,FALSE),"")</f>
        <v/>
      </c>
      <c r="T779" s="103" t="str">
        <f>IF(S779&lt;&gt;"",VLOOKUP($S779,stamgegevens!$B$5:$E$15,3,FALSE),"")</f>
        <v/>
      </c>
      <c r="U779" s="103" t="str">
        <f>IF(T779&lt;&gt;"",VLOOKUP($S779,stamgegevens!$B$5:$E$15,4,FALSE),"")</f>
        <v/>
      </c>
      <c r="V779" s="17"/>
      <c r="W779" s="17"/>
      <c r="X779" s="17" t="str">
        <f>IF(Y779="","",VLOOKUP(Y779,stamgegevens!$C$23:$H$52,6,FALSE))</f>
        <v/>
      </c>
      <c r="Y779" s="104" t="str">
        <f>IF('Taarten koppelen'!$Y36&lt;&gt;"",'Taarten koppelen'!$Y$4,"")</f>
        <v/>
      </c>
      <c r="Z779" s="17" t="str">
        <f>IF('Taarten koppelen'!Y36&lt;&gt;"",'Taarten koppelen'!Y36,"")</f>
        <v/>
      </c>
      <c r="AE779" s="1" t="str">
        <f t="shared" si="25"/>
        <v/>
      </c>
    </row>
    <row r="780" spans="4:31" x14ac:dyDescent="0.2">
      <c r="D780" s="100" t="str">
        <f>IF($AE780&lt;&gt;"",VLOOKUP($AE780,Afleveradressen!$A$8:$P$57,15,FALSE),"")</f>
        <v/>
      </c>
      <c r="E780" s="17"/>
      <c r="F780" s="17" t="str">
        <f>IF(AE780&lt;&gt;"",Bestelformulier!$F$44,"")</f>
        <v/>
      </c>
      <c r="G780" s="104"/>
      <c r="H780" s="100" t="str">
        <f>IF($AE780&lt;&gt;"",VLOOKUP($AE780,Afleveradressen!$A$8:$P$57,4,FALSE),"")</f>
        <v/>
      </c>
      <c r="I780" s="101" t="str">
        <f>IF($AE780&lt;&gt;"",VLOOKUP($AE780,Afleveradressen!$A$8:$P$57,5,FALSE),"")</f>
        <v/>
      </c>
      <c r="J780" s="101" t="str">
        <f>IF($AE780&lt;&gt;"",VLOOKUP($AE780,Afleveradressen!$A$8:$P$57,6,FALSE),"")</f>
        <v/>
      </c>
      <c r="K780" s="102" t="str">
        <f>IF($AE780&lt;&gt;"",VLOOKUP($AE780,Afleveradressen!$A$8:$P$57,7,FALSE),"")</f>
        <v/>
      </c>
      <c r="L780" s="72" t="str">
        <f>IF(AND('Taarten koppelen'!E37&lt;&gt;"",$Y780&lt;&gt;""),'Taarten koppelen'!E37,"")</f>
        <v/>
      </c>
      <c r="M780" s="72" t="str">
        <f>IF(AND('Taarten koppelen'!F37&lt;&gt;"",$Y780&lt;&gt;""),'Taarten koppelen'!F37,"")</f>
        <v/>
      </c>
      <c r="N780" s="72" t="str">
        <f>IF($AE780&lt;&gt;"",VLOOKUP($AE780,Afleveradressen!$A$8:$P$57,11,FALSE),"")</f>
        <v/>
      </c>
      <c r="O780" s="101" t="str">
        <f>IF($AE780&lt;&gt;"",VLOOKUP($AE780,Afleveradressen!$A$8:$P$57,12,FALSE),"")</f>
        <v/>
      </c>
      <c r="P780" s="72" t="str">
        <f>IF(AND('Taarten koppelen'!G37&lt;&gt;"",$Y780&lt;&gt;""),'Taarten koppelen'!G37,"")</f>
        <v/>
      </c>
      <c r="Q780" s="17" t="str">
        <f t="shared" si="24"/>
        <v/>
      </c>
      <c r="R780" s="102" t="str">
        <f>IF($AE780&lt;&gt;"",VLOOKUP($AE780,Afleveradressen!$A$8:$P$57,8,FALSE),"")</f>
        <v/>
      </c>
      <c r="S780" s="105" t="str">
        <f>IF($AE780&lt;&gt;"",VLOOKUP($AE780,Afleveradressen!$A$8:$P$57,14,FALSE),"")</f>
        <v/>
      </c>
      <c r="T780" s="103" t="str">
        <f>IF(S780&lt;&gt;"",VLOOKUP($S780,stamgegevens!$B$5:$E$15,3,FALSE),"")</f>
        <v/>
      </c>
      <c r="U780" s="103" t="str">
        <f>IF(T780&lt;&gt;"",VLOOKUP($S780,stamgegevens!$B$5:$E$15,4,FALSE),"")</f>
        <v/>
      </c>
      <c r="V780" s="17"/>
      <c r="W780" s="17"/>
      <c r="X780" s="17" t="str">
        <f>IF(Y780="","",VLOOKUP(Y780,stamgegevens!$C$23:$H$52,6,FALSE))</f>
        <v/>
      </c>
      <c r="Y780" s="104" t="str">
        <f>IF('Taarten koppelen'!$Y37&lt;&gt;"",'Taarten koppelen'!$Y$4,"")</f>
        <v/>
      </c>
      <c r="Z780" s="17" t="str">
        <f>IF('Taarten koppelen'!Y37&lt;&gt;"",'Taarten koppelen'!Y37,"")</f>
        <v/>
      </c>
      <c r="AE780" s="1" t="str">
        <f t="shared" si="25"/>
        <v/>
      </c>
    </row>
    <row r="781" spans="4:31" x14ac:dyDescent="0.2">
      <c r="D781" s="100" t="str">
        <f>IF($AE781&lt;&gt;"",VLOOKUP($AE781,Afleveradressen!$A$8:$P$57,15,FALSE),"")</f>
        <v/>
      </c>
      <c r="E781" s="17"/>
      <c r="F781" s="17" t="str">
        <f>IF(AE781&lt;&gt;"",Bestelformulier!$F$44,"")</f>
        <v/>
      </c>
      <c r="G781" s="104"/>
      <c r="H781" s="100" t="str">
        <f>IF($AE781&lt;&gt;"",VLOOKUP($AE781,Afleveradressen!$A$8:$P$57,4,FALSE),"")</f>
        <v/>
      </c>
      <c r="I781" s="101" t="str">
        <f>IF($AE781&lt;&gt;"",VLOOKUP($AE781,Afleveradressen!$A$8:$P$57,5,FALSE),"")</f>
        <v/>
      </c>
      <c r="J781" s="101" t="str">
        <f>IF($AE781&lt;&gt;"",VLOOKUP($AE781,Afleveradressen!$A$8:$P$57,6,FALSE),"")</f>
        <v/>
      </c>
      <c r="K781" s="102" t="str">
        <f>IF($AE781&lt;&gt;"",VLOOKUP($AE781,Afleveradressen!$A$8:$P$57,7,FALSE),"")</f>
        <v/>
      </c>
      <c r="L781" s="72" t="str">
        <f>IF(AND('Taarten koppelen'!E38&lt;&gt;"",$Y781&lt;&gt;""),'Taarten koppelen'!E38,"")</f>
        <v/>
      </c>
      <c r="M781" s="72" t="str">
        <f>IF(AND('Taarten koppelen'!F38&lt;&gt;"",$Y781&lt;&gt;""),'Taarten koppelen'!F38,"")</f>
        <v/>
      </c>
      <c r="N781" s="72" t="str">
        <f>IF($AE781&lt;&gt;"",VLOOKUP($AE781,Afleveradressen!$A$8:$P$57,11,FALSE),"")</f>
        <v/>
      </c>
      <c r="O781" s="101" t="str">
        <f>IF($AE781&lt;&gt;"",VLOOKUP($AE781,Afleveradressen!$A$8:$P$57,12,FALSE),"")</f>
        <v/>
      </c>
      <c r="P781" s="72" t="str">
        <f>IF(AND('Taarten koppelen'!G38&lt;&gt;"",$Y781&lt;&gt;""),'Taarten koppelen'!G38,"")</f>
        <v/>
      </c>
      <c r="Q781" s="17" t="str">
        <f t="shared" si="24"/>
        <v/>
      </c>
      <c r="R781" s="102" t="str">
        <f>IF($AE781&lt;&gt;"",VLOOKUP($AE781,Afleveradressen!$A$8:$P$57,8,FALSE),"")</f>
        <v/>
      </c>
      <c r="S781" s="105" t="str">
        <f>IF($AE781&lt;&gt;"",VLOOKUP($AE781,Afleveradressen!$A$8:$P$57,14,FALSE),"")</f>
        <v/>
      </c>
      <c r="T781" s="103" t="str">
        <f>IF(S781&lt;&gt;"",VLOOKUP($S781,stamgegevens!$B$5:$E$15,3,FALSE),"")</f>
        <v/>
      </c>
      <c r="U781" s="103" t="str">
        <f>IF(T781&lt;&gt;"",VLOOKUP($S781,stamgegevens!$B$5:$E$15,4,FALSE),"")</f>
        <v/>
      </c>
      <c r="V781" s="17"/>
      <c r="W781" s="17"/>
      <c r="X781" s="17" t="str">
        <f>IF(Y781="","",VLOOKUP(Y781,stamgegevens!$C$23:$H$52,6,FALSE))</f>
        <v/>
      </c>
      <c r="Y781" s="104" t="str">
        <f>IF('Taarten koppelen'!$Y38&lt;&gt;"",'Taarten koppelen'!$Y$4,"")</f>
        <v/>
      </c>
      <c r="Z781" s="17" t="str">
        <f>IF('Taarten koppelen'!Y38&lt;&gt;"",'Taarten koppelen'!Y38,"")</f>
        <v/>
      </c>
      <c r="AE781" s="1" t="str">
        <f t="shared" si="25"/>
        <v/>
      </c>
    </row>
    <row r="782" spans="4:31" x14ac:dyDescent="0.2">
      <c r="D782" s="100" t="str">
        <f>IF($AE782&lt;&gt;"",VLOOKUP($AE782,Afleveradressen!$A$8:$P$57,15,FALSE),"")</f>
        <v/>
      </c>
      <c r="E782" s="17"/>
      <c r="F782" s="17" t="str">
        <f>IF(AE782&lt;&gt;"",Bestelformulier!$F$44,"")</f>
        <v/>
      </c>
      <c r="G782" s="104"/>
      <c r="H782" s="100" t="str">
        <f>IF($AE782&lt;&gt;"",VLOOKUP($AE782,Afleveradressen!$A$8:$P$57,4,FALSE),"")</f>
        <v/>
      </c>
      <c r="I782" s="101" t="str">
        <f>IF($AE782&lt;&gt;"",VLOOKUP($AE782,Afleveradressen!$A$8:$P$57,5,FALSE),"")</f>
        <v/>
      </c>
      <c r="J782" s="101" t="str">
        <f>IF($AE782&lt;&gt;"",VLOOKUP($AE782,Afleveradressen!$A$8:$P$57,6,FALSE),"")</f>
        <v/>
      </c>
      <c r="K782" s="102" t="str">
        <f>IF($AE782&lt;&gt;"",VLOOKUP($AE782,Afleveradressen!$A$8:$P$57,7,FALSE),"")</f>
        <v/>
      </c>
      <c r="L782" s="72" t="str">
        <f>IF(AND('Taarten koppelen'!E39&lt;&gt;"",$Y782&lt;&gt;""),'Taarten koppelen'!E39,"")</f>
        <v/>
      </c>
      <c r="M782" s="72" t="str">
        <f>IF(AND('Taarten koppelen'!F39&lt;&gt;"",$Y782&lt;&gt;""),'Taarten koppelen'!F39,"")</f>
        <v/>
      </c>
      <c r="N782" s="72" t="str">
        <f>IF($AE782&lt;&gt;"",VLOOKUP($AE782,Afleveradressen!$A$8:$P$57,11,FALSE),"")</f>
        <v/>
      </c>
      <c r="O782" s="101" t="str">
        <f>IF($AE782&lt;&gt;"",VLOOKUP($AE782,Afleveradressen!$A$8:$P$57,12,FALSE),"")</f>
        <v/>
      </c>
      <c r="P782" s="72" t="str">
        <f>IF(AND('Taarten koppelen'!G39&lt;&gt;"",$Y782&lt;&gt;""),'Taarten koppelen'!G39,"")</f>
        <v/>
      </c>
      <c r="Q782" s="17" t="str">
        <f t="shared" si="24"/>
        <v/>
      </c>
      <c r="R782" s="102" t="str">
        <f>IF($AE782&lt;&gt;"",VLOOKUP($AE782,Afleveradressen!$A$8:$P$57,8,FALSE),"")</f>
        <v/>
      </c>
      <c r="S782" s="105" t="str">
        <f>IF($AE782&lt;&gt;"",VLOOKUP($AE782,Afleveradressen!$A$8:$P$57,14,FALSE),"")</f>
        <v/>
      </c>
      <c r="T782" s="103" t="str">
        <f>IF(S782&lt;&gt;"",VLOOKUP($S782,stamgegevens!$B$5:$E$15,3,FALSE),"")</f>
        <v/>
      </c>
      <c r="U782" s="103" t="str">
        <f>IF(T782&lt;&gt;"",VLOOKUP($S782,stamgegevens!$B$5:$E$15,4,FALSE),"")</f>
        <v/>
      </c>
      <c r="V782" s="17"/>
      <c r="W782" s="17"/>
      <c r="X782" s="17" t="str">
        <f>IF(Y782="","",VLOOKUP(Y782,stamgegevens!$C$23:$H$52,6,FALSE))</f>
        <v/>
      </c>
      <c r="Y782" s="104" t="str">
        <f>IF('Taarten koppelen'!$Y39&lt;&gt;"",'Taarten koppelen'!$Y$4,"")</f>
        <v/>
      </c>
      <c r="Z782" s="17" t="str">
        <f>IF('Taarten koppelen'!Y39&lt;&gt;"",'Taarten koppelen'!Y39,"")</f>
        <v/>
      </c>
      <c r="AE782" s="1" t="str">
        <f t="shared" si="25"/>
        <v/>
      </c>
    </row>
    <row r="783" spans="4:31" x14ac:dyDescent="0.2">
      <c r="D783" s="100" t="str">
        <f>IF($AE783&lt;&gt;"",VLOOKUP($AE783,Afleveradressen!$A$8:$P$57,15,FALSE),"")</f>
        <v/>
      </c>
      <c r="E783" s="17"/>
      <c r="F783" s="17" t="str">
        <f>IF(AE783&lt;&gt;"",Bestelformulier!$F$44,"")</f>
        <v/>
      </c>
      <c r="G783" s="104"/>
      <c r="H783" s="100" t="str">
        <f>IF($AE783&lt;&gt;"",VLOOKUP($AE783,Afleveradressen!$A$8:$P$57,4,FALSE),"")</f>
        <v/>
      </c>
      <c r="I783" s="101" t="str">
        <f>IF($AE783&lt;&gt;"",VLOOKUP($AE783,Afleveradressen!$A$8:$P$57,5,FALSE),"")</f>
        <v/>
      </c>
      <c r="J783" s="101" t="str">
        <f>IF($AE783&lt;&gt;"",VLOOKUP($AE783,Afleveradressen!$A$8:$P$57,6,FALSE),"")</f>
        <v/>
      </c>
      <c r="K783" s="102" t="str">
        <f>IF($AE783&lt;&gt;"",VLOOKUP($AE783,Afleveradressen!$A$8:$P$57,7,FALSE),"")</f>
        <v/>
      </c>
      <c r="L783" s="72" t="str">
        <f>IF(AND('Taarten koppelen'!E40&lt;&gt;"",$Y783&lt;&gt;""),'Taarten koppelen'!E40,"")</f>
        <v/>
      </c>
      <c r="M783" s="72" t="str">
        <f>IF(AND('Taarten koppelen'!F40&lt;&gt;"",$Y783&lt;&gt;""),'Taarten koppelen'!F40,"")</f>
        <v/>
      </c>
      <c r="N783" s="72" t="str">
        <f>IF($AE783&lt;&gt;"",VLOOKUP($AE783,Afleveradressen!$A$8:$P$57,11,FALSE),"")</f>
        <v/>
      </c>
      <c r="O783" s="101" t="str">
        <f>IF($AE783&lt;&gt;"",VLOOKUP($AE783,Afleveradressen!$A$8:$P$57,12,FALSE),"")</f>
        <v/>
      </c>
      <c r="P783" s="72" t="str">
        <f>IF(AND('Taarten koppelen'!G40&lt;&gt;"",$Y783&lt;&gt;""),'Taarten koppelen'!G40,"")</f>
        <v/>
      </c>
      <c r="Q783" s="17" t="str">
        <f t="shared" si="24"/>
        <v/>
      </c>
      <c r="R783" s="102" t="str">
        <f>IF($AE783&lt;&gt;"",VLOOKUP($AE783,Afleveradressen!$A$8:$P$57,8,FALSE),"")</f>
        <v/>
      </c>
      <c r="S783" s="105" t="str">
        <f>IF($AE783&lt;&gt;"",VLOOKUP($AE783,Afleveradressen!$A$8:$P$57,14,FALSE),"")</f>
        <v/>
      </c>
      <c r="T783" s="103" t="str">
        <f>IF(S783&lt;&gt;"",VLOOKUP($S783,stamgegevens!$B$5:$E$15,3,FALSE),"")</f>
        <v/>
      </c>
      <c r="U783" s="103" t="str">
        <f>IF(T783&lt;&gt;"",VLOOKUP($S783,stamgegevens!$B$5:$E$15,4,FALSE),"")</f>
        <v/>
      </c>
      <c r="V783" s="17"/>
      <c r="W783" s="17"/>
      <c r="X783" s="17" t="str">
        <f>IF(Y783="","",VLOOKUP(Y783,stamgegevens!$C$23:$H$52,6,FALSE))</f>
        <v/>
      </c>
      <c r="Y783" s="104" t="str">
        <f>IF('Taarten koppelen'!$Y40&lt;&gt;"",'Taarten koppelen'!$Y$4,"")</f>
        <v/>
      </c>
      <c r="Z783" s="17" t="str">
        <f>IF('Taarten koppelen'!Y40&lt;&gt;"",'Taarten koppelen'!Y40,"")</f>
        <v/>
      </c>
      <c r="AE783" s="1" t="str">
        <f t="shared" si="25"/>
        <v/>
      </c>
    </row>
    <row r="784" spans="4:31" x14ac:dyDescent="0.2">
      <c r="D784" s="100" t="str">
        <f>IF($AE784&lt;&gt;"",VLOOKUP($AE784,Afleveradressen!$A$8:$P$57,15,FALSE),"")</f>
        <v/>
      </c>
      <c r="E784" s="17"/>
      <c r="F784" s="17" t="str">
        <f>IF(AE784&lt;&gt;"",Bestelformulier!$F$44,"")</f>
        <v/>
      </c>
      <c r="G784" s="104"/>
      <c r="H784" s="100" t="str">
        <f>IF($AE784&lt;&gt;"",VLOOKUP($AE784,Afleveradressen!$A$8:$P$57,4,FALSE),"")</f>
        <v/>
      </c>
      <c r="I784" s="101" t="str">
        <f>IF($AE784&lt;&gt;"",VLOOKUP($AE784,Afleveradressen!$A$8:$P$57,5,FALSE),"")</f>
        <v/>
      </c>
      <c r="J784" s="101" t="str">
        <f>IF($AE784&lt;&gt;"",VLOOKUP($AE784,Afleveradressen!$A$8:$P$57,6,FALSE),"")</f>
        <v/>
      </c>
      <c r="K784" s="102" t="str">
        <f>IF($AE784&lt;&gt;"",VLOOKUP($AE784,Afleveradressen!$A$8:$P$57,7,FALSE),"")</f>
        <v/>
      </c>
      <c r="L784" s="72" t="str">
        <f>IF(AND('Taarten koppelen'!E41&lt;&gt;"",$Y784&lt;&gt;""),'Taarten koppelen'!E41,"")</f>
        <v/>
      </c>
      <c r="M784" s="72" t="str">
        <f>IF(AND('Taarten koppelen'!F41&lt;&gt;"",$Y784&lt;&gt;""),'Taarten koppelen'!F41,"")</f>
        <v/>
      </c>
      <c r="N784" s="72" t="str">
        <f>IF($AE784&lt;&gt;"",VLOOKUP($AE784,Afleveradressen!$A$8:$P$57,11,FALSE),"")</f>
        <v/>
      </c>
      <c r="O784" s="101" t="str">
        <f>IF($AE784&lt;&gt;"",VLOOKUP($AE784,Afleveradressen!$A$8:$P$57,12,FALSE),"")</f>
        <v/>
      </c>
      <c r="P784" s="72" t="str">
        <f>IF(AND('Taarten koppelen'!G41&lt;&gt;"",$Y784&lt;&gt;""),'Taarten koppelen'!G41,"")</f>
        <v/>
      </c>
      <c r="Q784" s="17" t="str">
        <f t="shared" si="24"/>
        <v/>
      </c>
      <c r="R784" s="102" t="str">
        <f>IF($AE784&lt;&gt;"",VLOOKUP($AE784,Afleveradressen!$A$8:$P$57,8,FALSE),"")</f>
        <v/>
      </c>
      <c r="S784" s="105" t="str">
        <f>IF($AE784&lt;&gt;"",VLOOKUP($AE784,Afleveradressen!$A$8:$P$57,14,FALSE),"")</f>
        <v/>
      </c>
      <c r="T784" s="103" t="str">
        <f>IF(S784&lt;&gt;"",VLOOKUP($S784,stamgegevens!$B$5:$E$15,3,FALSE),"")</f>
        <v/>
      </c>
      <c r="U784" s="103" t="str">
        <f>IF(T784&lt;&gt;"",VLOOKUP($S784,stamgegevens!$B$5:$E$15,4,FALSE),"")</f>
        <v/>
      </c>
      <c r="V784" s="17"/>
      <c r="W784" s="17"/>
      <c r="X784" s="17" t="str">
        <f>IF(Y784="","",VLOOKUP(Y784,stamgegevens!$C$23:$H$52,6,FALSE))</f>
        <v/>
      </c>
      <c r="Y784" s="104" t="str">
        <f>IF('Taarten koppelen'!$Y41&lt;&gt;"",'Taarten koppelen'!$Y$4,"")</f>
        <v/>
      </c>
      <c r="Z784" s="17" t="str">
        <f>IF('Taarten koppelen'!Y41&lt;&gt;"",'Taarten koppelen'!Y41,"")</f>
        <v/>
      </c>
      <c r="AE784" s="1" t="str">
        <f t="shared" si="25"/>
        <v/>
      </c>
    </row>
    <row r="785" spans="4:31" x14ac:dyDescent="0.2">
      <c r="D785" s="100" t="str">
        <f>IF($AE785&lt;&gt;"",VLOOKUP($AE785,Afleveradressen!$A$8:$P$57,15,FALSE),"")</f>
        <v/>
      </c>
      <c r="E785" s="17"/>
      <c r="F785" s="17" t="str">
        <f>IF(AE785&lt;&gt;"",Bestelformulier!$F$44,"")</f>
        <v/>
      </c>
      <c r="G785" s="104"/>
      <c r="H785" s="100" t="str">
        <f>IF($AE785&lt;&gt;"",VLOOKUP($AE785,Afleveradressen!$A$8:$P$57,4,FALSE),"")</f>
        <v/>
      </c>
      <c r="I785" s="101" t="str">
        <f>IF($AE785&lt;&gt;"",VLOOKUP($AE785,Afleveradressen!$A$8:$P$57,5,FALSE),"")</f>
        <v/>
      </c>
      <c r="J785" s="101" t="str">
        <f>IF($AE785&lt;&gt;"",VLOOKUP($AE785,Afleveradressen!$A$8:$P$57,6,FALSE),"")</f>
        <v/>
      </c>
      <c r="K785" s="102" t="str">
        <f>IF($AE785&lt;&gt;"",VLOOKUP($AE785,Afleveradressen!$A$8:$P$57,7,FALSE),"")</f>
        <v/>
      </c>
      <c r="L785" s="72" t="str">
        <f>IF(AND('Taarten koppelen'!E42&lt;&gt;"",$Y785&lt;&gt;""),'Taarten koppelen'!E42,"")</f>
        <v/>
      </c>
      <c r="M785" s="72" t="str">
        <f>IF(AND('Taarten koppelen'!F42&lt;&gt;"",$Y785&lt;&gt;""),'Taarten koppelen'!F42,"")</f>
        <v/>
      </c>
      <c r="N785" s="72" t="str">
        <f>IF($AE785&lt;&gt;"",VLOOKUP($AE785,Afleveradressen!$A$8:$P$57,11,FALSE),"")</f>
        <v/>
      </c>
      <c r="O785" s="101" t="str">
        <f>IF($AE785&lt;&gt;"",VLOOKUP($AE785,Afleveradressen!$A$8:$P$57,12,FALSE),"")</f>
        <v/>
      </c>
      <c r="P785" s="72" t="str">
        <f>IF(AND('Taarten koppelen'!G42&lt;&gt;"",$Y785&lt;&gt;""),'Taarten koppelen'!G42,"")</f>
        <v/>
      </c>
      <c r="Q785" s="17" t="str">
        <f t="shared" si="24"/>
        <v/>
      </c>
      <c r="R785" s="102" t="str">
        <f>IF($AE785&lt;&gt;"",VLOOKUP($AE785,Afleveradressen!$A$8:$P$57,8,FALSE),"")</f>
        <v/>
      </c>
      <c r="S785" s="105" t="str">
        <f>IF($AE785&lt;&gt;"",VLOOKUP($AE785,Afleveradressen!$A$8:$P$57,14,FALSE),"")</f>
        <v/>
      </c>
      <c r="T785" s="103" t="str">
        <f>IF(S785&lt;&gt;"",VLOOKUP($S785,stamgegevens!$B$5:$E$15,3,FALSE),"")</f>
        <v/>
      </c>
      <c r="U785" s="103" t="str">
        <f>IF(T785&lt;&gt;"",VLOOKUP($S785,stamgegevens!$B$5:$E$15,4,FALSE),"")</f>
        <v/>
      </c>
      <c r="V785" s="17"/>
      <c r="W785" s="17"/>
      <c r="X785" s="17" t="str">
        <f>IF(Y785="","",VLOOKUP(Y785,stamgegevens!$C$23:$H$52,6,FALSE))</f>
        <v/>
      </c>
      <c r="Y785" s="104" t="str">
        <f>IF('Taarten koppelen'!$Y42&lt;&gt;"",'Taarten koppelen'!$Y$4,"")</f>
        <v/>
      </c>
      <c r="Z785" s="17" t="str">
        <f>IF('Taarten koppelen'!Y42&lt;&gt;"",'Taarten koppelen'!Y42,"")</f>
        <v/>
      </c>
      <c r="AE785" s="1" t="str">
        <f t="shared" si="25"/>
        <v/>
      </c>
    </row>
    <row r="786" spans="4:31" x14ac:dyDescent="0.2">
      <c r="D786" s="100" t="str">
        <f>IF($AE786&lt;&gt;"",VLOOKUP($AE786,Afleveradressen!$A$8:$P$57,15,FALSE),"")</f>
        <v/>
      </c>
      <c r="E786" s="17"/>
      <c r="F786" s="17" t="str">
        <f>IF(AE786&lt;&gt;"",Bestelformulier!$F$44,"")</f>
        <v/>
      </c>
      <c r="G786" s="104"/>
      <c r="H786" s="100" t="str">
        <f>IF($AE786&lt;&gt;"",VLOOKUP($AE786,Afleveradressen!$A$8:$P$57,4,FALSE),"")</f>
        <v/>
      </c>
      <c r="I786" s="101" t="str">
        <f>IF($AE786&lt;&gt;"",VLOOKUP($AE786,Afleveradressen!$A$8:$P$57,5,FALSE),"")</f>
        <v/>
      </c>
      <c r="J786" s="101" t="str">
        <f>IF($AE786&lt;&gt;"",VLOOKUP($AE786,Afleveradressen!$A$8:$P$57,6,FALSE),"")</f>
        <v/>
      </c>
      <c r="K786" s="102" t="str">
        <f>IF($AE786&lt;&gt;"",VLOOKUP($AE786,Afleveradressen!$A$8:$P$57,7,FALSE),"")</f>
        <v/>
      </c>
      <c r="L786" s="72" t="str">
        <f>IF(AND('Taarten koppelen'!E43&lt;&gt;"",$Y786&lt;&gt;""),'Taarten koppelen'!E43,"")</f>
        <v/>
      </c>
      <c r="M786" s="72" t="str">
        <f>IF(AND('Taarten koppelen'!F43&lt;&gt;"",$Y786&lt;&gt;""),'Taarten koppelen'!F43,"")</f>
        <v/>
      </c>
      <c r="N786" s="72" t="str">
        <f>IF($AE786&lt;&gt;"",VLOOKUP($AE786,Afleveradressen!$A$8:$P$57,11,FALSE),"")</f>
        <v/>
      </c>
      <c r="O786" s="101" t="str">
        <f>IF($AE786&lt;&gt;"",VLOOKUP($AE786,Afleveradressen!$A$8:$P$57,12,FALSE),"")</f>
        <v/>
      </c>
      <c r="P786" s="72" t="str">
        <f>IF(AND('Taarten koppelen'!G43&lt;&gt;"",$Y786&lt;&gt;""),'Taarten koppelen'!G43,"")</f>
        <v/>
      </c>
      <c r="Q786" s="17" t="str">
        <f t="shared" si="24"/>
        <v/>
      </c>
      <c r="R786" s="102" t="str">
        <f>IF($AE786&lt;&gt;"",VLOOKUP($AE786,Afleveradressen!$A$8:$P$57,8,FALSE),"")</f>
        <v/>
      </c>
      <c r="S786" s="105" t="str">
        <f>IF($AE786&lt;&gt;"",VLOOKUP($AE786,Afleveradressen!$A$8:$P$57,14,FALSE),"")</f>
        <v/>
      </c>
      <c r="T786" s="103" t="str">
        <f>IF(S786&lt;&gt;"",VLOOKUP($S786,stamgegevens!$B$5:$E$15,3,FALSE),"")</f>
        <v/>
      </c>
      <c r="U786" s="103" t="str">
        <f>IF(T786&lt;&gt;"",VLOOKUP($S786,stamgegevens!$B$5:$E$15,4,FALSE),"")</f>
        <v/>
      </c>
      <c r="V786" s="17"/>
      <c r="W786" s="17"/>
      <c r="X786" s="17" t="str">
        <f>IF(Y786="","",VLOOKUP(Y786,stamgegevens!$C$23:$H$52,6,FALSE))</f>
        <v/>
      </c>
      <c r="Y786" s="104" t="str">
        <f>IF('Taarten koppelen'!$Y43&lt;&gt;"",'Taarten koppelen'!$Y$4,"")</f>
        <v/>
      </c>
      <c r="Z786" s="17" t="str">
        <f>IF('Taarten koppelen'!Y43&lt;&gt;"",'Taarten koppelen'!Y43,"")</f>
        <v/>
      </c>
      <c r="AE786" s="1" t="str">
        <f t="shared" si="25"/>
        <v/>
      </c>
    </row>
    <row r="787" spans="4:31" x14ac:dyDescent="0.2">
      <c r="D787" s="100" t="str">
        <f>IF($AE787&lt;&gt;"",VLOOKUP($AE787,Afleveradressen!$A$8:$P$57,15,FALSE),"")</f>
        <v/>
      </c>
      <c r="E787" s="17"/>
      <c r="F787" s="17" t="str">
        <f>IF(AE787&lt;&gt;"",Bestelformulier!$F$44,"")</f>
        <v/>
      </c>
      <c r="G787" s="104"/>
      <c r="H787" s="100" t="str">
        <f>IF($AE787&lt;&gt;"",VLOOKUP($AE787,Afleveradressen!$A$8:$P$57,4,FALSE),"")</f>
        <v/>
      </c>
      <c r="I787" s="101" t="str">
        <f>IF($AE787&lt;&gt;"",VLOOKUP($AE787,Afleveradressen!$A$8:$P$57,5,FALSE),"")</f>
        <v/>
      </c>
      <c r="J787" s="101" t="str">
        <f>IF($AE787&lt;&gt;"",VLOOKUP($AE787,Afleveradressen!$A$8:$P$57,6,FALSE),"")</f>
        <v/>
      </c>
      <c r="K787" s="102" t="str">
        <f>IF($AE787&lt;&gt;"",VLOOKUP($AE787,Afleveradressen!$A$8:$P$57,7,FALSE),"")</f>
        <v/>
      </c>
      <c r="L787" s="72" t="str">
        <f>IF(AND('Taarten koppelen'!E44&lt;&gt;"",$Y787&lt;&gt;""),'Taarten koppelen'!E44,"")</f>
        <v/>
      </c>
      <c r="M787" s="72" t="str">
        <f>IF(AND('Taarten koppelen'!F44&lt;&gt;"",$Y787&lt;&gt;""),'Taarten koppelen'!F44,"")</f>
        <v/>
      </c>
      <c r="N787" s="72" t="str">
        <f>IF($AE787&lt;&gt;"",VLOOKUP($AE787,Afleveradressen!$A$8:$P$57,11,FALSE),"")</f>
        <v/>
      </c>
      <c r="O787" s="101" t="str">
        <f>IF($AE787&lt;&gt;"",VLOOKUP($AE787,Afleveradressen!$A$8:$P$57,12,FALSE),"")</f>
        <v/>
      </c>
      <c r="P787" s="72" t="str">
        <f>IF(AND('Taarten koppelen'!G44&lt;&gt;"",$Y787&lt;&gt;""),'Taarten koppelen'!G44,"")</f>
        <v/>
      </c>
      <c r="Q787" s="17" t="str">
        <f t="shared" si="24"/>
        <v/>
      </c>
      <c r="R787" s="102" t="str">
        <f>IF($AE787&lt;&gt;"",VLOOKUP($AE787,Afleveradressen!$A$8:$P$57,8,FALSE),"")</f>
        <v/>
      </c>
      <c r="S787" s="105" t="str">
        <f>IF($AE787&lt;&gt;"",VLOOKUP($AE787,Afleveradressen!$A$8:$P$57,14,FALSE),"")</f>
        <v/>
      </c>
      <c r="T787" s="103" t="str">
        <f>IF(S787&lt;&gt;"",VLOOKUP($S787,stamgegevens!$B$5:$E$15,3,FALSE),"")</f>
        <v/>
      </c>
      <c r="U787" s="103" t="str">
        <f>IF(T787&lt;&gt;"",VLOOKUP($S787,stamgegevens!$B$5:$E$15,4,FALSE),"")</f>
        <v/>
      </c>
      <c r="V787" s="17"/>
      <c r="W787" s="17"/>
      <c r="X787" s="17" t="str">
        <f>IF(Y787="","",VLOOKUP(Y787,stamgegevens!$C$23:$H$52,6,FALSE))</f>
        <v/>
      </c>
      <c r="Y787" s="104" t="str">
        <f>IF('Taarten koppelen'!$Y44&lt;&gt;"",'Taarten koppelen'!$Y$4,"")</f>
        <v/>
      </c>
      <c r="Z787" s="17" t="str">
        <f>IF('Taarten koppelen'!Y44&lt;&gt;"",'Taarten koppelen'!Y44,"")</f>
        <v/>
      </c>
      <c r="AE787" s="1" t="str">
        <f t="shared" si="25"/>
        <v/>
      </c>
    </row>
    <row r="788" spans="4:31" x14ac:dyDescent="0.2">
      <c r="D788" s="100" t="str">
        <f>IF($AE788&lt;&gt;"",VLOOKUP($AE788,Afleveradressen!$A$8:$P$57,15,FALSE),"")</f>
        <v/>
      </c>
      <c r="E788" s="17"/>
      <c r="F788" s="17" t="str">
        <f>IF(AE788&lt;&gt;"",Bestelformulier!$F$44,"")</f>
        <v/>
      </c>
      <c r="G788" s="104"/>
      <c r="H788" s="100" t="str">
        <f>IF($AE788&lt;&gt;"",VLOOKUP($AE788,Afleveradressen!$A$8:$P$57,4,FALSE),"")</f>
        <v/>
      </c>
      <c r="I788" s="101" t="str">
        <f>IF($AE788&lt;&gt;"",VLOOKUP($AE788,Afleveradressen!$A$8:$P$57,5,FALSE),"")</f>
        <v/>
      </c>
      <c r="J788" s="101" t="str">
        <f>IF($AE788&lt;&gt;"",VLOOKUP($AE788,Afleveradressen!$A$8:$P$57,6,FALSE),"")</f>
        <v/>
      </c>
      <c r="K788" s="102" t="str">
        <f>IF($AE788&lt;&gt;"",VLOOKUP($AE788,Afleveradressen!$A$8:$P$57,7,FALSE),"")</f>
        <v/>
      </c>
      <c r="L788" s="72" t="str">
        <f>IF(AND('Taarten koppelen'!E45&lt;&gt;"",$Y788&lt;&gt;""),'Taarten koppelen'!E45,"")</f>
        <v/>
      </c>
      <c r="M788" s="72" t="str">
        <f>IF(AND('Taarten koppelen'!F45&lt;&gt;"",$Y788&lt;&gt;""),'Taarten koppelen'!F45,"")</f>
        <v/>
      </c>
      <c r="N788" s="72" t="str">
        <f>IF($AE788&lt;&gt;"",VLOOKUP($AE788,Afleveradressen!$A$8:$P$57,11,FALSE),"")</f>
        <v/>
      </c>
      <c r="O788" s="101" t="str">
        <f>IF($AE788&lt;&gt;"",VLOOKUP($AE788,Afleveradressen!$A$8:$P$57,12,FALSE),"")</f>
        <v/>
      </c>
      <c r="P788" s="72" t="str">
        <f>IF(AND('Taarten koppelen'!G45&lt;&gt;"",$Y788&lt;&gt;""),'Taarten koppelen'!G45,"")</f>
        <v/>
      </c>
      <c r="Q788" s="17" t="str">
        <f t="shared" si="24"/>
        <v/>
      </c>
      <c r="R788" s="102" t="str">
        <f>IF($AE788&lt;&gt;"",VLOOKUP($AE788,Afleveradressen!$A$8:$P$57,8,FALSE),"")</f>
        <v/>
      </c>
      <c r="S788" s="105" t="str">
        <f>IF($AE788&lt;&gt;"",VLOOKUP($AE788,Afleveradressen!$A$8:$P$57,14,FALSE),"")</f>
        <v/>
      </c>
      <c r="T788" s="103" t="str">
        <f>IF(S788&lt;&gt;"",VLOOKUP($S788,stamgegevens!$B$5:$E$15,3,FALSE),"")</f>
        <v/>
      </c>
      <c r="U788" s="103" t="str">
        <f>IF(T788&lt;&gt;"",VLOOKUP($S788,stamgegevens!$B$5:$E$15,4,FALSE),"")</f>
        <v/>
      </c>
      <c r="V788" s="17"/>
      <c r="W788" s="17"/>
      <c r="X788" s="17" t="str">
        <f>IF(Y788="","",VLOOKUP(Y788,stamgegevens!$C$23:$H$52,6,FALSE))</f>
        <v/>
      </c>
      <c r="Y788" s="104" t="str">
        <f>IF('Taarten koppelen'!$Y45&lt;&gt;"",'Taarten koppelen'!$Y$4,"")</f>
        <v/>
      </c>
      <c r="Z788" s="17" t="str">
        <f>IF('Taarten koppelen'!Y45&lt;&gt;"",'Taarten koppelen'!Y45,"")</f>
        <v/>
      </c>
      <c r="AE788" s="1" t="str">
        <f t="shared" si="25"/>
        <v/>
      </c>
    </row>
    <row r="789" spans="4:31" x14ac:dyDescent="0.2">
      <c r="D789" s="100" t="str">
        <f>IF($AE789&lt;&gt;"",VLOOKUP($AE789,Afleveradressen!$A$8:$P$57,15,FALSE),"")</f>
        <v/>
      </c>
      <c r="E789" s="17"/>
      <c r="F789" s="17" t="str">
        <f>IF(AE789&lt;&gt;"",Bestelformulier!$F$44,"")</f>
        <v/>
      </c>
      <c r="G789" s="104"/>
      <c r="H789" s="100" t="str">
        <f>IF($AE789&lt;&gt;"",VLOOKUP($AE789,Afleveradressen!$A$8:$P$57,4,FALSE),"")</f>
        <v/>
      </c>
      <c r="I789" s="101" t="str">
        <f>IF($AE789&lt;&gt;"",VLOOKUP($AE789,Afleveradressen!$A$8:$P$57,5,FALSE),"")</f>
        <v/>
      </c>
      <c r="J789" s="101" t="str">
        <f>IF($AE789&lt;&gt;"",VLOOKUP($AE789,Afleveradressen!$A$8:$P$57,6,FALSE),"")</f>
        <v/>
      </c>
      <c r="K789" s="102" t="str">
        <f>IF($AE789&lt;&gt;"",VLOOKUP($AE789,Afleveradressen!$A$8:$P$57,7,FALSE),"")</f>
        <v/>
      </c>
      <c r="L789" s="72" t="str">
        <f>IF(AND('Taarten koppelen'!E46&lt;&gt;"",$Y789&lt;&gt;""),'Taarten koppelen'!E46,"")</f>
        <v/>
      </c>
      <c r="M789" s="72" t="str">
        <f>IF(AND('Taarten koppelen'!F46&lt;&gt;"",$Y789&lt;&gt;""),'Taarten koppelen'!F46,"")</f>
        <v/>
      </c>
      <c r="N789" s="72" t="str">
        <f>IF($AE789&lt;&gt;"",VLOOKUP($AE789,Afleveradressen!$A$8:$P$57,11,FALSE),"")</f>
        <v/>
      </c>
      <c r="O789" s="101" t="str">
        <f>IF($AE789&lt;&gt;"",VLOOKUP($AE789,Afleveradressen!$A$8:$P$57,12,FALSE),"")</f>
        <v/>
      </c>
      <c r="P789" s="72" t="str">
        <f>IF(AND('Taarten koppelen'!G46&lt;&gt;"",$Y789&lt;&gt;""),'Taarten koppelen'!G46,"")</f>
        <v/>
      </c>
      <c r="Q789" s="17" t="str">
        <f t="shared" si="24"/>
        <v/>
      </c>
      <c r="R789" s="102" t="str">
        <f>IF($AE789&lt;&gt;"",VLOOKUP($AE789,Afleveradressen!$A$8:$P$57,8,FALSE),"")</f>
        <v/>
      </c>
      <c r="S789" s="105" t="str">
        <f>IF($AE789&lt;&gt;"",VLOOKUP($AE789,Afleveradressen!$A$8:$P$57,14,FALSE),"")</f>
        <v/>
      </c>
      <c r="T789" s="103" t="str">
        <f>IF(S789&lt;&gt;"",VLOOKUP($S789,stamgegevens!$B$5:$E$15,3,FALSE),"")</f>
        <v/>
      </c>
      <c r="U789" s="103" t="str">
        <f>IF(T789&lt;&gt;"",VLOOKUP($S789,stamgegevens!$B$5:$E$15,4,FALSE),"")</f>
        <v/>
      </c>
      <c r="V789" s="17"/>
      <c r="W789" s="17"/>
      <c r="X789" s="17" t="str">
        <f>IF(Y789="","",VLOOKUP(Y789,stamgegevens!$C$23:$H$52,6,FALSE))</f>
        <v/>
      </c>
      <c r="Y789" s="104" t="str">
        <f>IF('Taarten koppelen'!$Y46&lt;&gt;"",'Taarten koppelen'!$Y$4,"")</f>
        <v/>
      </c>
      <c r="Z789" s="17" t="str">
        <f>IF('Taarten koppelen'!Y46&lt;&gt;"",'Taarten koppelen'!Y46,"")</f>
        <v/>
      </c>
      <c r="AE789" s="1" t="str">
        <f t="shared" si="25"/>
        <v/>
      </c>
    </row>
    <row r="790" spans="4:31" x14ac:dyDescent="0.2">
      <c r="D790" s="100" t="str">
        <f>IF($AE790&lt;&gt;"",VLOOKUP($AE790,Afleveradressen!$A$8:$P$57,15,FALSE),"")</f>
        <v/>
      </c>
      <c r="E790" s="17"/>
      <c r="F790" s="17" t="str">
        <f>IF(AE790&lt;&gt;"",Bestelformulier!$F$44,"")</f>
        <v/>
      </c>
      <c r="G790" s="104"/>
      <c r="H790" s="100" t="str">
        <f>IF($AE790&lt;&gt;"",VLOOKUP($AE790,Afleveradressen!$A$8:$P$57,4,FALSE),"")</f>
        <v/>
      </c>
      <c r="I790" s="101" t="str">
        <f>IF($AE790&lt;&gt;"",VLOOKUP($AE790,Afleveradressen!$A$8:$P$57,5,FALSE),"")</f>
        <v/>
      </c>
      <c r="J790" s="101" t="str">
        <f>IF($AE790&lt;&gt;"",VLOOKUP($AE790,Afleveradressen!$A$8:$P$57,6,FALSE),"")</f>
        <v/>
      </c>
      <c r="K790" s="102" t="str">
        <f>IF($AE790&lt;&gt;"",VLOOKUP($AE790,Afleveradressen!$A$8:$P$57,7,FALSE),"")</f>
        <v/>
      </c>
      <c r="L790" s="72" t="str">
        <f>IF(AND('Taarten koppelen'!E47&lt;&gt;"",$Y790&lt;&gt;""),'Taarten koppelen'!E47,"")</f>
        <v/>
      </c>
      <c r="M790" s="72" t="str">
        <f>IF(AND('Taarten koppelen'!F47&lt;&gt;"",$Y790&lt;&gt;""),'Taarten koppelen'!F47,"")</f>
        <v/>
      </c>
      <c r="N790" s="72" t="str">
        <f>IF($AE790&lt;&gt;"",VLOOKUP($AE790,Afleveradressen!$A$8:$P$57,11,FALSE),"")</f>
        <v/>
      </c>
      <c r="O790" s="101" t="str">
        <f>IF($AE790&lt;&gt;"",VLOOKUP($AE790,Afleveradressen!$A$8:$P$57,12,FALSE),"")</f>
        <v/>
      </c>
      <c r="P790" s="72" t="str">
        <f>IF(AND('Taarten koppelen'!G47&lt;&gt;"",$Y790&lt;&gt;""),'Taarten koppelen'!G47,"")</f>
        <v/>
      </c>
      <c r="Q790" s="17" t="str">
        <f t="shared" si="24"/>
        <v/>
      </c>
      <c r="R790" s="102" t="str">
        <f>IF($AE790&lt;&gt;"",VLOOKUP($AE790,Afleveradressen!$A$8:$P$57,8,FALSE),"")</f>
        <v/>
      </c>
      <c r="S790" s="105" t="str">
        <f>IF($AE790&lt;&gt;"",VLOOKUP($AE790,Afleveradressen!$A$8:$P$57,14,FALSE),"")</f>
        <v/>
      </c>
      <c r="T790" s="103" t="str">
        <f>IF(S790&lt;&gt;"",VLOOKUP($S790,stamgegevens!$B$5:$E$15,3,FALSE),"")</f>
        <v/>
      </c>
      <c r="U790" s="103" t="str">
        <f>IF(T790&lt;&gt;"",VLOOKUP($S790,stamgegevens!$B$5:$E$15,4,FALSE),"")</f>
        <v/>
      </c>
      <c r="V790" s="17"/>
      <c r="W790" s="17"/>
      <c r="X790" s="17" t="str">
        <f>IF(Y790="","",VLOOKUP(Y790,stamgegevens!$C$23:$H$52,6,FALSE))</f>
        <v/>
      </c>
      <c r="Y790" s="104" t="str">
        <f>IF('Taarten koppelen'!$Y47&lt;&gt;"",'Taarten koppelen'!$Y$4,"")</f>
        <v/>
      </c>
      <c r="Z790" s="17" t="str">
        <f>IF('Taarten koppelen'!Y47&lt;&gt;"",'Taarten koppelen'!Y47,"")</f>
        <v/>
      </c>
      <c r="AE790" s="1" t="str">
        <f t="shared" si="25"/>
        <v/>
      </c>
    </row>
    <row r="791" spans="4:31" x14ac:dyDescent="0.2">
      <c r="D791" s="100" t="str">
        <f>IF($AE791&lt;&gt;"",VLOOKUP($AE791,Afleveradressen!$A$8:$P$57,15,FALSE),"")</f>
        <v/>
      </c>
      <c r="E791" s="17"/>
      <c r="F791" s="17" t="str">
        <f>IF(AE791&lt;&gt;"",Bestelformulier!$F$44,"")</f>
        <v/>
      </c>
      <c r="G791" s="104"/>
      <c r="H791" s="100" t="str">
        <f>IF($AE791&lt;&gt;"",VLOOKUP($AE791,Afleveradressen!$A$8:$P$57,4,FALSE),"")</f>
        <v/>
      </c>
      <c r="I791" s="101" t="str">
        <f>IF($AE791&lt;&gt;"",VLOOKUP($AE791,Afleveradressen!$A$8:$P$57,5,FALSE),"")</f>
        <v/>
      </c>
      <c r="J791" s="101" t="str">
        <f>IF($AE791&lt;&gt;"",VLOOKUP($AE791,Afleveradressen!$A$8:$P$57,6,FALSE),"")</f>
        <v/>
      </c>
      <c r="K791" s="102" t="str">
        <f>IF($AE791&lt;&gt;"",VLOOKUP($AE791,Afleveradressen!$A$8:$P$57,7,FALSE),"")</f>
        <v/>
      </c>
      <c r="L791" s="72" t="str">
        <f>IF(AND('Taarten koppelen'!E48&lt;&gt;"",$Y791&lt;&gt;""),'Taarten koppelen'!E48,"")</f>
        <v/>
      </c>
      <c r="M791" s="72" t="str">
        <f>IF(AND('Taarten koppelen'!F48&lt;&gt;"",$Y791&lt;&gt;""),'Taarten koppelen'!F48,"")</f>
        <v/>
      </c>
      <c r="N791" s="72" t="str">
        <f>IF($AE791&lt;&gt;"",VLOOKUP($AE791,Afleveradressen!$A$8:$P$57,11,FALSE),"")</f>
        <v/>
      </c>
      <c r="O791" s="101" t="str">
        <f>IF($AE791&lt;&gt;"",VLOOKUP($AE791,Afleveradressen!$A$8:$P$57,12,FALSE),"")</f>
        <v/>
      </c>
      <c r="P791" s="72" t="str">
        <f>IF(AND('Taarten koppelen'!G48&lt;&gt;"",$Y791&lt;&gt;""),'Taarten koppelen'!G48,"")</f>
        <v/>
      </c>
      <c r="Q791" s="17" t="str">
        <f t="shared" si="24"/>
        <v/>
      </c>
      <c r="R791" s="102" t="str">
        <f>IF($AE791&lt;&gt;"",VLOOKUP($AE791,Afleveradressen!$A$8:$P$57,8,FALSE),"")</f>
        <v/>
      </c>
      <c r="S791" s="105" t="str">
        <f>IF($AE791&lt;&gt;"",VLOOKUP($AE791,Afleveradressen!$A$8:$P$57,14,FALSE),"")</f>
        <v/>
      </c>
      <c r="T791" s="103" t="str">
        <f>IF(S791&lt;&gt;"",VLOOKUP($S791,stamgegevens!$B$5:$E$15,3,FALSE),"")</f>
        <v/>
      </c>
      <c r="U791" s="103" t="str">
        <f>IF(T791&lt;&gt;"",VLOOKUP($S791,stamgegevens!$B$5:$E$15,4,FALSE),"")</f>
        <v/>
      </c>
      <c r="V791" s="17"/>
      <c r="W791" s="17"/>
      <c r="X791" s="17" t="str">
        <f>IF(Y791="","",VLOOKUP(Y791,stamgegevens!$C$23:$H$52,6,FALSE))</f>
        <v/>
      </c>
      <c r="Y791" s="104" t="str">
        <f>IF('Taarten koppelen'!$Y48&lt;&gt;"",'Taarten koppelen'!$Y$4,"")</f>
        <v/>
      </c>
      <c r="Z791" s="17" t="str">
        <f>IF('Taarten koppelen'!Y48&lt;&gt;"",'Taarten koppelen'!Y48,"")</f>
        <v/>
      </c>
      <c r="AE791" s="1" t="str">
        <f t="shared" si="25"/>
        <v/>
      </c>
    </row>
    <row r="792" spans="4:31" x14ac:dyDescent="0.2">
      <c r="D792" s="100" t="str">
        <f>IF($AE792&lt;&gt;"",VLOOKUP($AE792,Afleveradressen!$A$8:$P$57,15,FALSE),"")</f>
        <v/>
      </c>
      <c r="E792" s="17"/>
      <c r="F792" s="17" t="str">
        <f>IF(AE792&lt;&gt;"",Bestelformulier!$F$44,"")</f>
        <v/>
      </c>
      <c r="G792" s="104"/>
      <c r="H792" s="100" t="str">
        <f>IF($AE792&lt;&gt;"",VLOOKUP($AE792,Afleveradressen!$A$8:$P$57,4,FALSE),"")</f>
        <v/>
      </c>
      <c r="I792" s="101" t="str">
        <f>IF($AE792&lt;&gt;"",VLOOKUP($AE792,Afleveradressen!$A$8:$P$57,5,FALSE),"")</f>
        <v/>
      </c>
      <c r="J792" s="101" t="str">
        <f>IF($AE792&lt;&gt;"",VLOOKUP($AE792,Afleveradressen!$A$8:$P$57,6,FALSE),"")</f>
        <v/>
      </c>
      <c r="K792" s="102" t="str">
        <f>IF($AE792&lt;&gt;"",VLOOKUP($AE792,Afleveradressen!$A$8:$P$57,7,FALSE),"")</f>
        <v/>
      </c>
      <c r="L792" s="72" t="str">
        <f>IF(AND('Taarten koppelen'!E49&lt;&gt;"",$Y792&lt;&gt;""),'Taarten koppelen'!E49,"")</f>
        <v/>
      </c>
      <c r="M792" s="72" t="str">
        <f>IF(AND('Taarten koppelen'!F49&lt;&gt;"",$Y792&lt;&gt;""),'Taarten koppelen'!F49,"")</f>
        <v/>
      </c>
      <c r="N792" s="72" t="str">
        <f>IF($AE792&lt;&gt;"",VLOOKUP($AE792,Afleveradressen!$A$8:$P$57,11,FALSE),"")</f>
        <v/>
      </c>
      <c r="O792" s="101" t="str">
        <f>IF($AE792&lt;&gt;"",VLOOKUP($AE792,Afleveradressen!$A$8:$P$57,12,FALSE),"")</f>
        <v/>
      </c>
      <c r="P792" s="72" t="str">
        <f>IF(AND('Taarten koppelen'!G49&lt;&gt;"",$Y792&lt;&gt;""),'Taarten koppelen'!G49,"")</f>
        <v/>
      </c>
      <c r="Q792" s="17" t="str">
        <f t="shared" si="24"/>
        <v/>
      </c>
      <c r="R792" s="102" t="str">
        <f>IF($AE792&lt;&gt;"",VLOOKUP($AE792,Afleveradressen!$A$8:$P$57,8,FALSE),"")</f>
        <v/>
      </c>
      <c r="S792" s="105" t="str">
        <f>IF($AE792&lt;&gt;"",VLOOKUP($AE792,Afleveradressen!$A$8:$P$57,14,FALSE),"")</f>
        <v/>
      </c>
      <c r="T792" s="103" t="str">
        <f>IF(S792&lt;&gt;"",VLOOKUP($S792,stamgegevens!$B$5:$E$15,3,FALSE),"")</f>
        <v/>
      </c>
      <c r="U792" s="103" t="str">
        <f>IF(T792&lt;&gt;"",VLOOKUP($S792,stamgegevens!$B$5:$E$15,4,FALSE),"")</f>
        <v/>
      </c>
      <c r="V792" s="17"/>
      <c r="W792" s="17"/>
      <c r="X792" s="17" t="str">
        <f>IF(Y792="","",VLOOKUP(Y792,stamgegevens!$C$23:$H$52,6,FALSE))</f>
        <v/>
      </c>
      <c r="Y792" s="104" t="str">
        <f>IF('Taarten koppelen'!$Y49&lt;&gt;"",'Taarten koppelen'!$Y$4,"")</f>
        <v/>
      </c>
      <c r="Z792" s="17" t="str">
        <f>IF('Taarten koppelen'!Y49&lt;&gt;"",'Taarten koppelen'!Y49,"")</f>
        <v/>
      </c>
      <c r="AE792" s="1" t="str">
        <f t="shared" si="25"/>
        <v/>
      </c>
    </row>
    <row r="793" spans="4:31" x14ac:dyDescent="0.2">
      <c r="D793" s="100" t="str">
        <f>IF($AE793&lt;&gt;"",VLOOKUP($AE793,Afleveradressen!$A$8:$P$57,15,FALSE),"")</f>
        <v/>
      </c>
      <c r="E793" s="17"/>
      <c r="F793" s="17" t="str">
        <f>IF(AE793&lt;&gt;"",Bestelformulier!$F$44,"")</f>
        <v/>
      </c>
      <c r="G793" s="104"/>
      <c r="H793" s="100" t="str">
        <f>IF($AE793&lt;&gt;"",VLOOKUP($AE793,Afleveradressen!$A$8:$P$57,4,FALSE),"")</f>
        <v/>
      </c>
      <c r="I793" s="101" t="str">
        <f>IF($AE793&lt;&gt;"",VLOOKUP($AE793,Afleveradressen!$A$8:$P$57,5,FALSE),"")</f>
        <v/>
      </c>
      <c r="J793" s="101" t="str">
        <f>IF($AE793&lt;&gt;"",VLOOKUP($AE793,Afleveradressen!$A$8:$P$57,6,FALSE),"")</f>
        <v/>
      </c>
      <c r="K793" s="102" t="str">
        <f>IF($AE793&lt;&gt;"",VLOOKUP($AE793,Afleveradressen!$A$8:$P$57,7,FALSE),"")</f>
        <v/>
      </c>
      <c r="L793" s="72" t="str">
        <f>IF(AND('Taarten koppelen'!E50&lt;&gt;"",$Y793&lt;&gt;""),'Taarten koppelen'!E50,"")</f>
        <v/>
      </c>
      <c r="M793" s="72" t="str">
        <f>IF(AND('Taarten koppelen'!F50&lt;&gt;"",$Y793&lt;&gt;""),'Taarten koppelen'!F50,"")</f>
        <v/>
      </c>
      <c r="N793" s="72" t="str">
        <f>IF($AE793&lt;&gt;"",VLOOKUP($AE793,Afleveradressen!$A$8:$P$57,11,FALSE),"")</f>
        <v/>
      </c>
      <c r="O793" s="101" t="str">
        <f>IF($AE793&lt;&gt;"",VLOOKUP($AE793,Afleveradressen!$A$8:$P$57,12,FALSE),"")</f>
        <v/>
      </c>
      <c r="P793" s="72" t="str">
        <f>IF(AND('Taarten koppelen'!G50&lt;&gt;"",$Y793&lt;&gt;""),'Taarten koppelen'!G50,"")</f>
        <v/>
      </c>
      <c r="Q793" s="17" t="str">
        <f t="shared" si="24"/>
        <v/>
      </c>
      <c r="R793" s="102" t="str">
        <f>IF($AE793&lt;&gt;"",VLOOKUP($AE793,Afleveradressen!$A$8:$P$57,8,FALSE),"")</f>
        <v/>
      </c>
      <c r="S793" s="105" t="str">
        <f>IF($AE793&lt;&gt;"",VLOOKUP($AE793,Afleveradressen!$A$8:$P$57,14,FALSE),"")</f>
        <v/>
      </c>
      <c r="T793" s="103" t="str">
        <f>IF(S793&lt;&gt;"",VLOOKUP($S793,stamgegevens!$B$5:$E$15,3,FALSE),"")</f>
        <v/>
      </c>
      <c r="U793" s="103" t="str">
        <f>IF(T793&lt;&gt;"",VLOOKUP($S793,stamgegevens!$B$5:$E$15,4,FALSE),"")</f>
        <v/>
      </c>
      <c r="V793" s="17"/>
      <c r="W793" s="17"/>
      <c r="X793" s="17" t="str">
        <f>IF(Y793="","",VLOOKUP(Y793,stamgegevens!$C$23:$H$52,6,FALSE))</f>
        <v/>
      </c>
      <c r="Y793" s="104" t="str">
        <f>IF('Taarten koppelen'!$Y50&lt;&gt;"",'Taarten koppelen'!$Y$4,"")</f>
        <v/>
      </c>
      <c r="Z793" s="17" t="str">
        <f>IF('Taarten koppelen'!Y50&lt;&gt;"",'Taarten koppelen'!Y50,"")</f>
        <v/>
      </c>
      <c r="AE793" s="1" t="str">
        <f t="shared" si="25"/>
        <v/>
      </c>
    </row>
    <row r="794" spans="4:31" x14ac:dyDescent="0.2">
      <c r="D794" s="100" t="str">
        <f>IF($AE794&lt;&gt;"",VLOOKUP($AE794,Afleveradressen!$A$8:$P$57,15,FALSE),"")</f>
        <v/>
      </c>
      <c r="E794" s="17"/>
      <c r="F794" s="17" t="str">
        <f>IF(AE794&lt;&gt;"",Bestelformulier!$F$44,"")</f>
        <v/>
      </c>
      <c r="G794" s="104"/>
      <c r="H794" s="100" t="str">
        <f>IF($AE794&lt;&gt;"",VLOOKUP($AE794,Afleveradressen!$A$8:$P$57,4,FALSE),"")</f>
        <v/>
      </c>
      <c r="I794" s="101" t="str">
        <f>IF($AE794&lt;&gt;"",VLOOKUP($AE794,Afleveradressen!$A$8:$P$57,5,FALSE),"")</f>
        <v/>
      </c>
      <c r="J794" s="101" t="str">
        <f>IF($AE794&lt;&gt;"",VLOOKUP($AE794,Afleveradressen!$A$8:$P$57,6,FALSE),"")</f>
        <v/>
      </c>
      <c r="K794" s="102" t="str">
        <f>IF($AE794&lt;&gt;"",VLOOKUP($AE794,Afleveradressen!$A$8:$P$57,7,FALSE),"")</f>
        <v/>
      </c>
      <c r="L794" s="72" t="str">
        <f>IF(AND('Taarten koppelen'!E51&lt;&gt;"",$Y794&lt;&gt;""),'Taarten koppelen'!E51,"")</f>
        <v/>
      </c>
      <c r="M794" s="72" t="str">
        <f>IF(AND('Taarten koppelen'!F51&lt;&gt;"",$Y794&lt;&gt;""),'Taarten koppelen'!F51,"")</f>
        <v/>
      </c>
      <c r="N794" s="72" t="str">
        <f>IF($AE794&lt;&gt;"",VLOOKUP($AE794,Afleveradressen!$A$8:$P$57,11,FALSE),"")</f>
        <v/>
      </c>
      <c r="O794" s="101" t="str">
        <f>IF($AE794&lt;&gt;"",VLOOKUP($AE794,Afleveradressen!$A$8:$P$57,12,FALSE),"")</f>
        <v/>
      </c>
      <c r="P794" s="72" t="str">
        <f>IF(AND('Taarten koppelen'!G51&lt;&gt;"",$Y794&lt;&gt;""),'Taarten koppelen'!G51,"")</f>
        <v/>
      </c>
      <c r="Q794" s="17" t="str">
        <f t="shared" si="24"/>
        <v/>
      </c>
      <c r="R794" s="102" t="str">
        <f>IF($AE794&lt;&gt;"",VLOOKUP($AE794,Afleveradressen!$A$8:$P$57,8,FALSE),"")</f>
        <v/>
      </c>
      <c r="S794" s="105" t="str">
        <f>IF($AE794&lt;&gt;"",VLOOKUP($AE794,Afleveradressen!$A$8:$P$57,14,FALSE),"")</f>
        <v/>
      </c>
      <c r="T794" s="103" t="str">
        <f>IF(S794&lt;&gt;"",VLOOKUP($S794,stamgegevens!$B$5:$E$15,3,FALSE),"")</f>
        <v/>
      </c>
      <c r="U794" s="103" t="str">
        <f>IF(T794&lt;&gt;"",VLOOKUP($S794,stamgegevens!$B$5:$E$15,4,FALSE),"")</f>
        <v/>
      </c>
      <c r="V794" s="17"/>
      <c r="W794" s="17"/>
      <c r="X794" s="17" t="str">
        <f>IF(Y794="","",VLOOKUP(Y794,stamgegevens!$C$23:$H$52,6,FALSE))</f>
        <v/>
      </c>
      <c r="Y794" s="104" t="str">
        <f>IF('Taarten koppelen'!$Y51&lt;&gt;"",'Taarten koppelen'!$Y$4,"")</f>
        <v/>
      </c>
      <c r="Z794" s="17" t="str">
        <f>IF('Taarten koppelen'!Y51&lt;&gt;"",'Taarten koppelen'!Y51,"")</f>
        <v/>
      </c>
      <c r="AE794" s="1" t="str">
        <f t="shared" si="25"/>
        <v/>
      </c>
    </row>
    <row r="795" spans="4:31" x14ac:dyDescent="0.2">
      <c r="D795" s="100" t="str">
        <f>IF($AE795&lt;&gt;"",VLOOKUP($AE795,Afleveradressen!$A$8:$P$57,15,FALSE),"")</f>
        <v/>
      </c>
      <c r="E795" s="17"/>
      <c r="F795" s="17" t="str">
        <f>IF(AE795&lt;&gt;"",Bestelformulier!$F$44,"")</f>
        <v/>
      </c>
      <c r="G795" s="104"/>
      <c r="H795" s="100" t="str">
        <f>IF($AE795&lt;&gt;"",VLOOKUP($AE795,Afleveradressen!$A$8:$P$57,4,FALSE),"")</f>
        <v/>
      </c>
      <c r="I795" s="101" t="str">
        <f>IF($AE795&lt;&gt;"",VLOOKUP($AE795,Afleveradressen!$A$8:$P$57,5,FALSE),"")</f>
        <v/>
      </c>
      <c r="J795" s="101" t="str">
        <f>IF($AE795&lt;&gt;"",VLOOKUP($AE795,Afleveradressen!$A$8:$P$57,6,FALSE),"")</f>
        <v/>
      </c>
      <c r="K795" s="102" t="str">
        <f>IF($AE795&lt;&gt;"",VLOOKUP($AE795,Afleveradressen!$A$8:$P$57,7,FALSE),"")</f>
        <v/>
      </c>
      <c r="L795" s="72" t="str">
        <f>IF(AND('Taarten koppelen'!E52&lt;&gt;"",$Y795&lt;&gt;""),'Taarten koppelen'!E52,"")</f>
        <v/>
      </c>
      <c r="M795" s="72" t="str">
        <f>IF(AND('Taarten koppelen'!F52&lt;&gt;"",$Y795&lt;&gt;""),'Taarten koppelen'!F52,"")</f>
        <v/>
      </c>
      <c r="N795" s="72" t="str">
        <f>IF($AE795&lt;&gt;"",VLOOKUP($AE795,Afleveradressen!$A$8:$P$57,11,FALSE),"")</f>
        <v/>
      </c>
      <c r="O795" s="101" t="str">
        <f>IF($AE795&lt;&gt;"",VLOOKUP($AE795,Afleveradressen!$A$8:$P$57,12,FALSE),"")</f>
        <v/>
      </c>
      <c r="P795" s="72" t="str">
        <f>IF(AND('Taarten koppelen'!G52&lt;&gt;"",$Y795&lt;&gt;""),'Taarten koppelen'!G52,"")</f>
        <v/>
      </c>
      <c r="Q795" s="17" t="str">
        <f t="shared" si="24"/>
        <v/>
      </c>
      <c r="R795" s="102" t="str">
        <f>IF($AE795&lt;&gt;"",VLOOKUP($AE795,Afleveradressen!$A$8:$P$57,8,FALSE),"")</f>
        <v/>
      </c>
      <c r="S795" s="105" t="str">
        <f>IF($AE795&lt;&gt;"",VLOOKUP($AE795,Afleveradressen!$A$8:$P$57,14,FALSE),"")</f>
        <v/>
      </c>
      <c r="T795" s="103" t="str">
        <f>IF(S795&lt;&gt;"",VLOOKUP($S795,stamgegevens!$B$5:$E$15,3,FALSE),"")</f>
        <v/>
      </c>
      <c r="U795" s="103" t="str">
        <f>IF(T795&lt;&gt;"",VLOOKUP($S795,stamgegevens!$B$5:$E$15,4,FALSE),"")</f>
        <v/>
      </c>
      <c r="V795" s="17"/>
      <c r="W795" s="17"/>
      <c r="X795" s="17" t="str">
        <f>IF(Y795="","",VLOOKUP(Y795,stamgegevens!$C$23:$H$52,6,FALSE))</f>
        <v/>
      </c>
      <c r="Y795" s="104" t="str">
        <f>IF('Taarten koppelen'!$Y52&lt;&gt;"",'Taarten koppelen'!$Y$4,"")</f>
        <v/>
      </c>
      <c r="Z795" s="17" t="str">
        <f>IF('Taarten koppelen'!Y52&lt;&gt;"",'Taarten koppelen'!Y52,"")</f>
        <v/>
      </c>
      <c r="AE795" s="1" t="str">
        <f t="shared" si="25"/>
        <v/>
      </c>
    </row>
    <row r="796" spans="4:31" x14ac:dyDescent="0.2">
      <c r="D796" s="100" t="str">
        <f>IF($AE796&lt;&gt;"",VLOOKUP($AE796,Afleveradressen!$A$8:$P$57,15,FALSE),"")</f>
        <v/>
      </c>
      <c r="E796" s="17"/>
      <c r="F796" s="17" t="str">
        <f>IF(AE796&lt;&gt;"",Bestelformulier!$F$44,"")</f>
        <v/>
      </c>
      <c r="G796" s="104"/>
      <c r="H796" s="100" t="str">
        <f>IF($AE796&lt;&gt;"",VLOOKUP($AE796,Afleveradressen!$A$8:$P$57,4,FALSE),"")</f>
        <v/>
      </c>
      <c r="I796" s="101" t="str">
        <f>IF($AE796&lt;&gt;"",VLOOKUP($AE796,Afleveradressen!$A$8:$P$57,5,FALSE),"")</f>
        <v/>
      </c>
      <c r="J796" s="101" t="str">
        <f>IF($AE796&lt;&gt;"",VLOOKUP($AE796,Afleveradressen!$A$8:$P$57,6,FALSE),"")</f>
        <v/>
      </c>
      <c r="K796" s="102" t="str">
        <f>IF($AE796&lt;&gt;"",VLOOKUP($AE796,Afleveradressen!$A$8:$P$57,7,FALSE),"")</f>
        <v/>
      </c>
      <c r="L796" s="72" t="str">
        <f>IF(AND('Taarten koppelen'!E53&lt;&gt;"",$Y796&lt;&gt;""),'Taarten koppelen'!E53,"")</f>
        <v/>
      </c>
      <c r="M796" s="72" t="str">
        <f>IF(AND('Taarten koppelen'!F53&lt;&gt;"",$Y796&lt;&gt;""),'Taarten koppelen'!F53,"")</f>
        <v/>
      </c>
      <c r="N796" s="72" t="str">
        <f>IF($AE796&lt;&gt;"",VLOOKUP($AE796,Afleveradressen!$A$8:$P$57,11,FALSE),"")</f>
        <v/>
      </c>
      <c r="O796" s="101" t="str">
        <f>IF($AE796&lt;&gt;"",VLOOKUP($AE796,Afleveradressen!$A$8:$P$57,12,FALSE),"")</f>
        <v/>
      </c>
      <c r="P796" s="72" t="str">
        <f>IF(AND('Taarten koppelen'!G53&lt;&gt;"",$Y796&lt;&gt;""),'Taarten koppelen'!G53,"")</f>
        <v/>
      </c>
      <c r="Q796" s="17" t="str">
        <f t="shared" si="24"/>
        <v/>
      </c>
      <c r="R796" s="102" t="str">
        <f>IF($AE796&lt;&gt;"",VLOOKUP($AE796,Afleveradressen!$A$8:$P$57,8,FALSE),"")</f>
        <v/>
      </c>
      <c r="S796" s="105" t="str">
        <f>IF($AE796&lt;&gt;"",VLOOKUP($AE796,Afleveradressen!$A$8:$P$57,14,FALSE),"")</f>
        <v/>
      </c>
      <c r="T796" s="103" t="str">
        <f>IF(S796&lt;&gt;"",VLOOKUP($S796,stamgegevens!$B$5:$E$15,3,FALSE),"")</f>
        <v/>
      </c>
      <c r="U796" s="103" t="str">
        <f>IF(T796&lt;&gt;"",VLOOKUP($S796,stamgegevens!$B$5:$E$15,4,FALSE),"")</f>
        <v/>
      </c>
      <c r="V796" s="17"/>
      <c r="W796" s="17"/>
      <c r="X796" s="17" t="str">
        <f>IF(Y796="","",VLOOKUP(Y796,stamgegevens!$C$23:$H$52,6,FALSE))</f>
        <v/>
      </c>
      <c r="Y796" s="104" t="str">
        <f>IF('Taarten koppelen'!$Y53&lt;&gt;"",'Taarten koppelen'!$Y$4,"")</f>
        <v/>
      </c>
      <c r="Z796" s="17" t="str">
        <f>IF('Taarten koppelen'!Y53&lt;&gt;"",'Taarten koppelen'!Y53,"")</f>
        <v/>
      </c>
      <c r="AE796" s="1" t="str">
        <f t="shared" si="25"/>
        <v/>
      </c>
    </row>
    <row r="797" spans="4:31" x14ac:dyDescent="0.2">
      <c r="D797" s="100" t="str">
        <f>IF($AE797&lt;&gt;"",VLOOKUP($AE797,Afleveradressen!$A$8:$P$57,15,FALSE),"")</f>
        <v/>
      </c>
      <c r="E797" s="17"/>
      <c r="F797" s="17" t="str">
        <f>IF(AE797&lt;&gt;"",Bestelformulier!$F$44,"")</f>
        <v/>
      </c>
      <c r="G797" s="104"/>
      <c r="H797" s="100" t="str">
        <f>IF($AE797&lt;&gt;"",VLOOKUP($AE797,Afleveradressen!$A$8:$P$57,4,FALSE),"")</f>
        <v/>
      </c>
      <c r="I797" s="101" t="str">
        <f>IF($AE797&lt;&gt;"",VLOOKUP($AE797,Afleveradressen!$A$8:$P$57,5,FALSE),"")</f>
        <v/>
      </c>
      <c r="J797" s="101" t="str">
        <f>IF($AE797&lt;&gt;"",VLOOKUP($AE797,Afleveradressen!$A$8:$P$57,6,FALSE),"")</f>
        <v/>
      </c>
      <c r="K797" s="102" t="str">
        <f>IF($AE797&lt;&gt;"",VLOOKUP($AE797,Afleveradressen!$A$8:$P$57,7,FALSE),"")</f>
        <v/>
      </c>
      <c r="L797" s="72" t="str">
        <f>IF(AND('Taarten koppelen'!E54&lt;&gt;"",$Y797&lt;&gt;""),'Taarten koppelen'!E54,"")</f>
        <v/>
      </c>
      <c r="M797" s="72" t="str">
        <f>IF(AND('Taarten koppelen'!F54&lt;&gt;"",$Y797&lt;&gt;""),'Taarten koppelen'!F54,"")</f>
        <v/>
      </c>
      <c r="N797" s="72" t="str">
        <f>IF($AE797&lt;&gt;"",VLOOKUP($AE797,Afleveradressen!$A$8:$P$57,11,FALSE),"")</f>
        <v/>
      </c>
      <c r="O797" s="101" t="str">
        <f>IF($AE797&lt;&gt;"",VLOOKUP($AE797,Afleveradressen!$A$8:$P$57,12,FALSE),"")</f>
        <v/>
      </c>
      <c r="P797" s="72" t="str">
        <f>IF(AND('Taarten koppelen'!G54&lt;&gt;"",$Y797&lt;&gt;""),'Taarten koppelen'!G54,"")</f>
        <v/>
      </c>
      <c r="Q797" s="17" t="str">
        <f t="shared" si="24"/>
        <v/>
      </c>
      <c r="R797" s="102" t="str">
        <f>IF($AE797&lt;&gt;"",VLOOKUP($AE797,Afleveradressen!$A$8:$P$57,8,FALSE),"")</f>
        <v/>
      </c>
      <c r="S797" s="105" t="str">
        <f>IF($AE797&lt;&gt;"",VLOOKUP($AE797,Afleveradressen!$A$8:$P$57,14,FALSE),"")</f>
        <v/>
      </c>
      <c r="T797" s="103" t="str">
        <f>IF(S797&lt;&gt;"",VLOOKUP($S797,stamgegevens!$B$5:$E$15,3,FALSE),"")</f>
        <v/>
      </c>
      <c r="U797" s="103" t="str">
        <f>IF(T797&lt;&gt;"",VLOOKUP($S797,stamgegevens!$B$5:$E$15,4,FALSE),"")</f>
        <v/>
      </c>
      <c r="V797" s="17"/>
      <c r="W797" s="17"/>
      <c r="X797" s="17" t="str">
        <f>IF(Y797="","",VLOOKUP(Y797,stamgegevens!$C$23:$H$52,6,FALSE))</f>
        <v/>
      </c>
      <c r="Y797" s="104" t="str">
        <f>IF('Taarten koppelen'!$Y54&lt;&gt;"",'Taarten koppelen'!$Y$4,"")</f>
        <v/>
      </c>
      <c r="Z797" s="17" t="str">
        <f>IF('Taarten koppelen'!Y54&lt;&gt;"",'Taarten koppelen'!Y54,"")</f>
        <v/>
      </c>
      <c r="AE797" s="1" t="str">
        <f t="shared" si="25"/>
        <v/>
      </c>
    </row>
    <row r="798" spans="4:31" x14ac:dyDescent="0.2">
      <c r="D798" s="100" t="str">
        <f>IF($AE798&lt;&gt;"",VLOOKUP($AE798,Afleveradressen!$A$8:$P$57,15,FALSE),"")</f>
        <v/>
      </c>
      <c r="E798" s="17"/>
      <c r="F798" s="17" t="str">
        <f>IF(AE798&lt;&gt;"",Bestelformulier!$F$44,"")</f>
        <v/>
      </c>
      <c r="G798" s="104"/>
      <c r="H798" s="100" t="str">
        <f>IF($AE798&lt;&gt;"",VLOOKUP($AE798,Afleveradressen!$A$8:$P$57,4,FALSE),"")</f>
        <v/>
      </c>
      <c r="I798" s="101" t="str">
        <f>IF($AE798&lt;&gt;"",VLOOKUP($AE798,Afleveradressen!$A$8:$P$57,5,FALSE),"")</f>
        <v/>
      </c>
      <c r="J798" s="101" t="str">
        <f>IF($AE798&lt;&gt;"",VLOOKUP($AE798,Afleveradressen!$A$8:$P$57,6,FALSE),"")</f>
        <v/>
      </c>
      <c r="K798" s="102" t="str">
        <f>IF($AE798&lt;&gt;"",VLOOKUP($AE798,Afleveradressen!$A$8:$P$57,7,FALSE),"")</f>
        <v/>
      </c>
      <c r="L798" s="72" t="str">
        <f>IF(AND('Taarten koppelen'!E55&lt;&gt;"",$Y798&lt;&gt;""),'Taarten koppelen'!E55,"")</f>
        <v/>
      </c>
      <c r="M798" s="72" t="str">
        <f>IF(AND('Taarten koppelen'!F55&lt;&gt;"",$Y798&lt;&gt;""),'Taarten koppelen'!F55,"")</f>
        <v/>
      </c>
      <c r="N798" s="72" t="str">
        <f>IF($AE798&lt;&gt;"",VLOOKUP($AE798,Afleveradressen!$A$8:$P$57,11,FALSE),"")</f>
        <v/>
      </c>
      <c r="O798" s="101" t="str">
        <f>IF($AE798&lt;&gt;"",VLOOKUP($AE798,Afleveradressen!$A$8:$P$57,12,FALSE),"")</f>
        <v/>
      </c>
      <c r="P798" s="72" t="str">
        <f>IF(AND('Taarten koppelen'!G55&lt;&gt;"",$Y798&lt;&gt;""),'Taarten koppelen'!G55,"")</f>
        <v/>
      </c>
      <c r="Q798" s="17" t="str">
        <f t="shared" si="24"/>
        <v/>
      </c>
      <c r="R798" s="102" t="str">
        <f>IF($AE798&lt;&gt;"",VLOOKUP($AE798,Afleveradressen!$A$8:$P$57,8,FALSE),"")</f>
        <v/>
      </c>
      <c r="S798" s="105" t="str">
        <f>IF($AE798&lt;&gt;"",VLOOKUP($AE798,Afleveradressen!$A$8:$P$57,14,FALSE),"")</f>
        <v/>
      </c>
      <c r="T798" s="103" t="str">
        <f>IF(S798&lt;&gt;"",VLOOKUP($S798,stamgegevens!$B$5:$E$15,3,FALSE),"")</f>
        <v/>
      </c>
      <c r="U798" s="103" t="str">
        <f>IF(T798&lt;&gt;"",VLOOKUP($S798,stamgegevens!$B$5:$E$15,4,FALSE),"")</f>
        <v/>
      </c>
      <c r="V798" s="17"/>
      <c r="W798" s="17"/>
      <c r="X798" s="17" t="str">
        <f>IF(Y798="","",VLOOKUP(Y798,stamgegevens!$C$23:$H$52,6,FALSE))</f>
        <v/>
      </c>
      <c r="Y798" s="104" t="str">
        <f>IF('Taarten koppelen'!$Y55&lt;&gt;"",'Taarten koppelen'!$Y$4,"")</f>
        <v/>
      </c>
      <c r="Z798" s="17" t="str">
        <f>IF('Taarten koppelen'!Y55&lt;&gt;"",'Taarten koppelen'!Y55,"")</f>
        <v/>
      </c>
      <c r="AE798" s="1" t="str">
        <f t="shared" si="25"/>
        <v/>
      </c>
    </row>
    <row r="799" spans="4:31" x14ac:dyDescent="0.2">
      <c r="D799" s="100" t="str">
        <f>IF($AE799&lt;&gt;"",VLOOKUP($AE799,Afleveradressen!$A$8:$P$57,15,FALSE),"")</f>
        <v/>
      </c>
      <c r="E799" s="17"/>
      <c r="F799" s="17" t="str">
        <f>IF(AE799&lt;&gt;"",Bestelformulier!$F$44,"")</f>
        <v/>
      </c>
      <c r="G799" s="104"/>
      <c r="H799" s="100" t="str">
        <f>IF($AE799&lt;&gt;"",VLOOKUP($AE799,Afleveradressen!$A$8:$P$57,4,FALSE),"")</f>
        <v/>
      </c>
      <c r="I799" s="101" t="str">
        <f>IF($AE799&lt;&gt;"",VLOOKUP($AE799,Afleveradressen!$A$8:$P$57,5,FALSE),"")</f>
        <v/>
      </c>
      <c r="J799" s="101" t="str">
        <f>IF($AE799&lt;&gt;"",VLOOKUP($AE799,Afleveradressen!$A$8:$P$57,6,FALSE),"")</f>
        <v/>
      </c>
      <c r="K799" s="102" t="str">
        <f>IF($AE799&lt;&gt;"",VLOOKUP($AE799,Afleveradressen!$A$8:$P$57,7,FALSE),"")</f>
        <v/>
      </c>
      <c r="L799" s="72" t="str">
        <f>IF(AND('Taarten koppelen'!E56&lt;&gt;"",$Y799&lt;&gt;""),'Taarten koppelen'!E56,"")</f>
        <v/>
      </c>
      <c r="M799" s="72" t="str">
        <f>IF(AND('Taarten koppelen'!F56&lt;&gt;"",$Y799&lt;&gt;""),'Taarten koppelen'!F56,"")</f>
        <v/>
      </c>
      <c r="N799" s="72" t="str">
        <f>IF($AE799&lt;&gt;"",VLOOKUP($AE799,Afleveradressen!$A$8:$P$57,11,FALSE),"")</f>
        <v/>
      </c>
      <c r="O799" s="101" t="str">
        <f>IF($AE799&lt;&gt;"",VLOOKUP($AE799,Afleveradressen!$A$8:$P$57,12,FALSE),"")</f>
        <v/>
      </c>
      <c r="P799" s="72" t="str">
        <f>IF(AND('Taarten koppelen'!G56&lt;&gt;"",$Y799&lt;&gt;""),'Taarten koppelen'!G56,"")</f>
        <v/>
      </c>
      <c r="Q799" s="17" t="str">
        <f t="shared" si="24"/>
        <v/>
      </c>
      <c r="R799" s="102" t="str">
        <f>IF($AE799&lt;&gt;"",VLOOKUP($AE799,Afleveradressen!$A$8:$P$57,8,FALSE),"")</f>
        <v/>
      </c>
      <c r="S799" s="105" t="str">
        <f>IF($AE799&lt;&gt;"",VLOOKUP($AE799,Afleveradressen!$A$8:$P$57,14,FALSE),"")</f>
        <v/>
      </c>
      <c r="T799" s="103" t="str">
        <f>IF(S799&lt;&gt;"",VLOOKUP($S799,stamgegevens!$B$5:$E$15,3,FALSE),"")</f>
        <v/>
      </c>
      <c r="U799" s="103" t="str">
        <f>IF(T799&lt;&gt;"",VLOOKUP($S799,stamgegevens!$B$5:$E$15,4,FALSE),"")</f>
        <v/>
      </c>
      <c r="V799" s="17"/>
      <c r="W799" s="17"/>
      <c r="X799" s="17" t="str">
        <f>IF(Y799="","",VLOOKUP(Y799,stamgegevens!$C$23:$H$52,6,FALSE))</f>
        <v/>
      </c>
      <c r="Y799" s="104" t="str">
        <f>IF('Taarten koppelen'!$Y56&lt;&gt;"",'Taarten koppelen'!$Y$4,"")</f>
        <v/>
      </c>
      <c r="Z799" s="17" t="str">
        <f>IF('Taarten koppelen'!Y56&lt;&gt;"",'Taarten koppelen'!Y56,"")</f>
        <v/>
      </c>
      <c r="AE799" s="1" t="str">
        <f t="shared" si="25"/>
        <v/>
      </c>
    </row>
    <row r="800" spans="4:31" x14ac:dyDescent="0.2">
      <c r="D800" s="100" t="str">
        <f>IF($AE800&lt;&gt;"",VLOOKUP($AE800,Afleveradressen!$A$8:$P$57,15,FALSE),"")</f>
        <v/>
      </c>
      <c r="E800" s="17"/>
      <c r="F800" s="17" t="str">
        <f>IF(AE800&lt;&gt;"",Bestelformulier!$F$44,"")</f>
        <v/>
      </c>
      <c r="G800" s="104"/>
      <c r="H800" s="100" t="str">
        <f>IF($AE800&lt;&gt;"",VLOOKUP($AE800,Afleveradressen!$A$8:$P$57,4,FALSE),"")</f>
        <v/>
      </c>
      <c r="I800" s="101" t="str">
        <f>IF($AE800&lt;&gt;"",VLOOKUP($AE800,Afleveradressen!$A$8:$P$57,5,FALSE),"")</f>
        <v/>
      </c>
      <c r="J800" s="101" t="str">
        <f>IF($AE800&lt;&gt;"",VLOOKUP($AE800,Afleveradressen!$A$8:$P$57,6,FALSE),"")</f>
        <v/>
      </c>
      <c r="K800" s="102" t="str">
        <f>IF($AE800&lt;&gt;"",VLOOKUP($AE800,Afleveradressen!$A$8:$P$57,7,FALSE),"")</f>
        <v/>
      </c>
      <c r="L800" s="72" t="str">
        <f>IF(AND('Taarten koppelen'!E57&lt;&gt;"",$Y800&lt;&gt;""),'Taarten koppelen'!E57,"")</f>
        <v/>
      </c>
      <c r="M800" s="72" t="str">
        <f>IF(AND('Taarten koppelen'!F57&lt;&gt;"",$Y800&lt;&gt;""),'Taarten koppelen'!F57,"")</f>
        <v/>
      </c>
      <c r="N800" s="72" t="str">
        <f>IF($AE800&lt;&gt;"",VLOOKUP($AE800,Afleveradressen!$A$8:$P$57,11,FALSE),"")</f>
        <v/>
      </c>
      <c r="O800" s="101" t="str">
        <f>IF($AE800&lt;&gt;"",VLOOKUP($AE800,Afleveradressen!$A$8:$P$57,12,FALSE),"")</f>
        <v/>
      </c>
      <c r="P800" s="72" t="str">
        <f>IF(AND('Taarten koppelen'!G57&lt;&gt;"",$Y800&lt;&gt;""),'Taarten koppelen'!G57,"")</f>
        <v/>
      </c>
      <c r="Q800" s="17" t="str">
        <f t="shared" si="24"/>
        <v/>
      </c>
      <c r="R800" s="102" t="str">
        <f>IF($AE800&lt;&gt;"",VLOOKUP($AE800,Afleveradressen!$A$8:$P$57,8,FALSE),"")</f>
        <v/>
      </c>
      <c r="S800" s="105" t="str">
        <f>IF($AE800&lt;&gt;"",VLOOKUP($AE800,Afleveradressen!$A$8:$P$57,14,FALSE),"")</f>
        <v/>
      </c>
      <c r="T800" s="103" t="str">
        <f>IF(S800&lt;&gt;"",VLOOKUP($S800,stamgegevens!$B$5:$E$15,3,FALSE),"")</f>
        <v/>
      </c>
      <c r="U800" s="103" t="str">
        <f>IF(T800&lt;&gt;"",VLOOKUP($S800,stamgegevens!$B$5:$E$15,4,FALSE),"")</f>
        <v/>
      </c>
      <c r="V800" s="17"/>
      <c r="W800" s="17"/>
      <c r="X800" s="17" t="str">
        <f>IF(Y800="","",VLOOKUP(Y800,stamgegevens!$C$23:$H$52,6,FALSE))</f>
        <v/>
      </c>
      <c r="Y800" s="104" t="str">
        <f>IF('Taarten koppelen'!$Y57&lt;&gt;"",'Taarten koppelen'!$Y$4,"")</f>
        <v/>
      </c>
      <c r="Z800" s="17" t="str">
        <f>IF('Taarten koppelen'!Y57&lt;&gt;"",'Taarten koppelen'!Y57,"")</f>
        <v/>
      </c>
      <c r="AE800" s="1" t="str">
        <f t="shared" si="25"/>
        <v/>
      </c>
    </row>
    <row r="801" spans="4:31" x14ac:dyDescent="0.2">
      <c r="D801" s="100" t="str">
        <f>IF($AE801&lt;&gt;"",VLOOKUP($AE801,Afleveradressen!$A$8:$P$57,15,FALSE),"")</f>
        <v/>
      </c>
      <c r="E801" s="17"/>
      <c r="F801" s="17" t="str">
        <f>IF(AE801&lt;&gt;"",Bestelformulier!$F$44,"")</f>
        <v/>
      </c>
      <c r="G801" s="104"/>
      <c r="H801" s="100" t="str">
        <f>IF($AE801&lt;&gt;"",VLOOKUP($AE801,Afleveradressen!$A$8:$P$57,4,FALSE),"")</f>
        <v/>
      </c>
      <c r="I801" s="101" t="str">
        <f>IF($AE801&lt;&gt;"",VLOOKUP($AE801,Afleveradressen!$A$8:$P$57,5,FALSE),"")</f>
        <v/>
      </c>
      <c r="J801" s="101" t="str">
        <f>IF($AE801&lt;&gt;"",VLOOKUP($AE801,Afleveradressen!$A$8:$P$57,6,FALSE),"")</f>
        <v/>
      </c>
      <c r="K801" s="102" t="str">
        <f>IF($AE801&lt;&gt;"",VLOOKUP($AE801,Afleveradressen!$A$8:$P$57,7,FALSE),"")</f>
        <v/>
      </c>
      <c r="L801" s="72" t="str">
        <f>IF(AND('Taarten koppelen'!E58&lt;&gt;"",$Y801&lt;&gt;""),'Taarten koppelen'!E58,"")</f>
        <v/>
      </c>
      <c r="M801" s="72" t="str">
        <f>IF(AND('Taarten koppelen'!F58&lt;&gt;"",$Y801&lt;&gt;""),'Taarten koppelen'!F58,"")</f>
        <v/>
      </c>
      <c r="N801" s="72" t="str">
        <f>IF($AE801&lt;&gt;"",VLOOKUP($AE801,Afleveradressen!$A$8:$P$57,11,FALSE),"")</f>
        <v/>
      </c>
      <c r="O801" s="101" t="str">
        <f>IF($AE801&lt;&gt;"",VLOOKUP($AE801,Afleveradressen!$A$8:$P$57,12,FALSE),"")</f>
        <v/>
      </c>
      <c r="P801" s="72" t="str">
        <f>IF(AND('Taarten koppelen'!G58&lt;&gt;"",$Y801&lt;&gt;""),'Taarten koppelen'!G58,"")</f>
        <v/>
      </c>
      <c r="Q801" s="17" t="str">
        <f t="shared" si="24"/>
        <v/>
      </c>
      <c r="R801" s="102" t="str">
        <f>IF($AE801&lt;&gt;"",VLOOKUP($AE801,Afleveradressen!$A$8:$P$57,8,FALSE),"")</f>
        <v/>
      </c>
      <c r="S801" s="105" t="str">
        <f>IF($AE801&lt;&gt;"",VLOOKUP($AE801,Afleveradressen!$A$8:$P$57,14,FALSE),"")</f>
        <v/>
      </c>
      <c r="T801" s="103" t="str">
        <f>IF(S801&lt;&gt;"",VLOOKUP($S801,stamgegevens!$B$5:$E$15,3,FALSE),"")</f>
        <v/>
      </c>
      <c r="U801" s="103" t="str">
        <f>IF(T801&lt;&gt;"",VLOOKUP($S801,stamgegevens!$B$5:$E$15,4,FALSE),"")</f>
        <v/>
      </c>
      <c r="V801" s="17"/>
      <c r="W801" s="17"/>
      <c r="X801" s="17" t="str">
        <f>IF(Y801="","",VLOOKUP(Y801,stamgegevens!$C$23:$H$52,6,FALSE))</f>
        <v/>
      </c>
      <c r="Y801" s="104" t="str">
        <f>IF('Taarten koppelen'!$Y58&lt;&gt;"",'Taarten koppelen'!$Y$4,"")</f>
        <v/>
      </c>
      <c r="Z801" s="17" t="str">
        <f>IF('Taarten koppelen'!Y58&lt;&gt;"",'Taarten koppelen'!Y58,"")</f>
        <v/>
      </c>
      <c r="AE801" s="1" t="str">
        <f t="shared" si="25"/>
        <v/>
      </c>
    </row>
    <row r="802" spans="4:31" x14ac:dyDescent="0.2">
      <c r="D802" s="100" t="str">
        <f>IF($AE802&lt;&gt;"",VLOOKUP($AE802,Afleveradressen!$A$8:$P$57,15,FALSE),"")</f>
        <v/>
      </c>
      <c r="E802" s="17"/>
      <c r="F802" s="17" t="str">
        <f>IF(AE802&lt;&gt;"",Bestelformulier!$F$44,"")</f>
        <v/>
      </c>
      <c r="G802" s="104"/>
      <c r="H802" s="100" t="str">
        <f>IF($AE802&lt;&gt;"",VLOOKUP($AE802,Afleveradressen!$A$8:$P$57,4,FALSE),"")</f>
        <v/>
      </c>
      <c r="I802" s="101" t="str">
        <f>IF($AE802&lt;&gt;"",VLOOKUP($AE802,Afleveradressen!$A$8:$P$57,5,FALSE),"")</f>
        <v/>
      </c>
      <c r="J802" s="101" t="str">
        <f>IF($AE802&lt;&gt;"",VLOOKUP($AE802,Afleveradressen!$A$8:$P$57,6,FALSE),"")</f>
        <v/>
      </c>
      <c r="K802" s="102" t="str">
        <f>IF($AE802&lt;&gt;"",VLOOKUP($AE802,Afleveradressen!$A$8:$P$57,7,FALSE),"")</f>
        <v/>
      </c>
      <c r="L802" s="72" t="str">
        <f>IF(AND('Taarten koppelen'!E59&lt;&gt;"",$Y802&lt;&gt;""),'Taarten koppelen'!E59,"")</f>
        <v/>
      </c>
      <c r="M802" s="72" t="str">
        <f>IF(AND('Taarten koppelen'!F59&lt;&gt;"",$Y802&lt;&gt;""),'Taarten koppelen'!F59,"")</f>
        <v/>
      </c>
      <c r="N802" s="72" t="str">
        <f>IF($AE802&lt;&gt;"",VLOOKUP($AE802,Afleveradressen!$A$8:$P$57,11,FALSE),"")</f>
        <v/>
      </c>
      <c r="O802" s="101" t="str">
        <f>IF($AE802&lt;&gt;"",VLOOKUP($AE802,Afleveradressen!$A$8:$P$57,12,FALSE),"")</f>
        <v/>
      </c>
      <c r="P802" s="72" t="str">
        <f>IF(AND('Taarten koppelen'!G59&lt;&gt;"",$Y802&lt;&gt;""),'Taarten koppelen'!G59,"")</f>
        <v/>
      </c>
      <c r="Q802" s="17" t="str">
        <f t="shared" si="24"/>
        <v/>
      </c>
      <c r="R802" s="102" t="str">
        <f>IF($AE802&lt;&gt;"",VLOOKUP($AE802,Afleveradressen!$A$8:$P$57,8,FALSE),"")</f>
        <v/>
      </c>
      <c r="S802" s="105" t="str">
        <f>IF($AE802&lt;&gt;"",VLOOKUP($AE802,Afleveradressen!$A$8:$P$57,14,FALSE),"")</f>
        <v/>
      </c>
      <c r="T802" s="103" t="str">
        <f>IF(S802&lt;&gt;"",VLOOKUP($S802,stamgegevens!$B$5:$E$15,3,FALSE),"")</f>
        <v/>
      </c>
      <c r="U802" s="103" t="str">
        <f>IF(T802&lt;&gt;"",VLOOKUP($S802,stamgegevens!$B$5:$E$15,4,FALSE),"")</f>
        <v/>
      </c>
      <c r="V802" s="17"/>
      <c r="W802" s="17"/>
      <c r="X802" s="17" t="str">
        <f>IF(Y802="","",VLOOKUP(Y802,stamgegevens!$C$23:$H$52,6,FALSE))</f>
        <v/>
      </c>
      <c r="Y802" s="104" t="str">
        <f>IF('Taarten koppelen'!$Y59&lt;&gt;"",'Taarten koppelen'!$Y$4,"")</f>
        <v/>
      </c>
      <c r="Z802" s="17" t="str">
        <f>IF('Taarten koppelen'!Y59&lt;&gt;"",'Taarten koppelen'!Y59,"")</f>
        <v/>
      </c>
      <c r="AE802" s="1" t="str">
        <f t="shared" si="25"/>
        <v/>
      </c>
    </row>
    <row r="803" spans="4:31" x14ac:dyDescent="0.2">
      <c r="D803" s="100" t="str">
        <f>IF($AE803&lt;&gt;"",VLOOKUP($AE803,Afleveradressen!$A$8:$P$57,15,FALSE),"")</f>
        <v/>
      </c>
      <c r="E803" s="17"/>
      <c r="F803" s="17" t="str">
        <f>IF(AE803&lt;&gt;"",Bestelformulier!$F$44,"")</f>
        <v/>
      </c>
      <c r="G803" s="104"/>
      <c r="H803" s="100" t="str">
        <f>IF($AE803&lt;&gt;"",VLOOKUP($AE803,Afleveradressen!$A$8:$P$57,4,FALSE),"")</f>
        <v/>
      </c>
      <c r="I803" s="101" t="str">
        <f>IF($AE803&lt;&gt;"",VLOOKUP($AE803,Afleveradressen!$A$8:$P$57,5,FALSE),"")</f>
        <v/>
      </c>
      <c r="J803" s="101" t="str">
        <f>IF($AE803&lt;&gt;"",VLOOKUP($AE803,Afleveradressen!$A$8:$P$57,6,FALSE),"")</f>
        <v/>
      </c>
      <c r="K803" s="102" t="str">
        <f>IF($AE803&lt;&gt;"",VLOOKUP($AE803,Afleveradressen!$A$8:$P$57,7,FALSE),"")</f>
        <v/>
      </c>
      <c r="L803" s="72" t="str">
        <f>IF(AND('Taarten koppelen'!E60&lt;&gt;"",$Y803&lt;&gt;""),'Taarten koppelen'!E60,"")</f>
        <v/>
      </c>
      <c r="M803" s="72" t="str">
        <f>IF(AND('Taarten koppelen'!F60&lt;&gt;"",$Y803&lt;&gt;""),'Taarten koppelen'!F60,"")</f>
        <v/>
      </c>
      <c r="N803" s="72" t="str">
        <f>IF($AE803&lt;&gt;"",VLOOKUP($AE803,Afleveradressen!$A$8:$P$57,11,FALSE),"")</f>
        <v/>
      </c>
      <c r="O803" s="101" t="str">
        <f>IF($AE803&lt;&gt;"",VLOOKUP($AE803,Afleveradressen!$A$8:$P$57,12,FALSE),"")</f>
        <v/>
      </c>
      <c r="P803" s="72" t="str">
        <f>IF(AND('Taarten koppelen'!G60&lt;&gt;"",$Y803&lt;&gt;""),'Taarten koppelen'!G60,"")</f>
        <v/>
      </c>
      <c r="Q803" s="17" t="str">
        <f t="shared" si="24"/>
        <v/>
      </c>
      <c r="R803" s="102" t="str">
        <f>IF($AE803&lt;&gt;"",VLOOKUP($AE803,Afleveradressen!$A$8:$P$57,8,FALSE),"")</f>
        <v/>
      </c>
      <c r="S803" s="105" t="str">
        <f>IF($AE803&lt;&gt;"",VLOOKUP($AE803,Afleveradressen!$A$8:$P$57,14,FALSE),"")</f>
        <v/>
      </c>
      <c r="T803" s="103" t="str">
        <f>IF(S803&lt;&gt;"",VLOOKUP($S803,stamgegevens!$B$5:$E$15,3,FALSE),"")</f>
        <v/>
      </c>
      <c r="U803" s="103" t="str">
        <f>IF(T803&lt;&gt;"",VLOOKUP($S803,stamgegevens!$B$5:$E$15,4,FALSE),"")</f>
        <v/>
      </c>
      <c r="V803" s="17"/>
      <c r="W803" s="17"/>
      <c r="X803" s="17" t="str">
        <f>IF(Y803="","",VLOOKUP(Y803,stamgegevens!$C$23:$H$52,6,FALSE))</f>
        <v/>
      </c>
      <c r="Y803" s="104" t="str">
        <f>IF('Taarten koppelen'!$Y60&lt;&gt;"",'Taarten koppelen'!$Y$4,"")</f>
        <v/>
      </c>
      <c r="Z803" s="17" t="str">
        <f>IF('Taarten koppelen'!Y60&lt;&gt;"",'Taarten koppelen'!Y60,"")</f>
        <v/>
      </c>
      <c r="AE803" s="1" t="str">
        <f t="shared" si="25"/>
        <v/>
      </c>
    </row>
    <row r="804" spans="4:31" x14ac:dyDescent="0.2">
      <c r="D804" s="100" t="str">
        <f>IF($AE804&lt;&gt;"",VLOOKUP($AE804,Afleveradressen!$A$8:$P$57,15,FALSE),"")</f>
        <v/>
      </c>
      <c r="E804" s="17"/>
      <c r="F804" s="17" t="str">
        <f>IF(AE804&lt;&gt;"",Bestelformulier!$F$44,"")</f>
        <v/>
      </c>
      <c r="G804" s="104"/>
      <c r="H804" s="100" t="str">
        <f>IF($AE804&lt;&gt;"",VLOOKUP($AE804,Afleveradressen!$A$8:$P$57,4,FALSE),"")</f>
        <v/>
      </c>
      <c r="I804" s="101" t="str">
        <f>IF($AE804&lt;&gt;"",VLOOKUP($AE804,Afleveradressen!$A$8:$P$57,5,FALSE),"")</f>
        <v/>
      </c>
      <c r="J804" s="101" t="str">
        <f>IF($AE804&lt;&gt;"",VLOOKUP($AE804,Afleveradressen!$A$8:$P$57,6,FALSE),"")</f>
        <v/>
      </c>
      <c r="K804" s="102" t="str">
        <f>IF($AE804&lt;&gt;"",VLOOKUP($AE804,Afleveradressen!$A$8:$P$57,7,FALSE),"")</f>
        <v/>
      </c>
      <c r="L804" s="72" t="str">
        <f>IF(AND('Taarten koppelen'!E61&lt;&gt;"",$Y804&lt;&gt;""),'Taarten koppelen'!E61,"")</f>
        <v/>
      </c>
      <c r="M804" s="72" t="str">
        <f>IF(AND('Taarten koppelen'!F61&lt;&gt;"",$Y804&lt;&gt;""),'Taarten koppelen'!F61,"")</f>
        <v/>
      </c>
      <c r="N804" s="72" t="str">
        <f>IF($AE804&lt;&gt;"",VLOOKUP($AE804,Afleveradressen!$A$8:$P$57,11,FALSE),"")</f>
        <v/>
      </c>
      <c r="O804" s="101" t="str">
        <f>IF($AE804&lt;&gt;"",VLOOKUP($AE804,Afleveradressen!$A$8:$P$57,12,FALSE),"")</f>
        <v/>
      </c>
      <c r="P804" s="72" t="str">
        <f>IF(AND('Taarten koppelen'!G61&lt;&gt;"",$Y804&lt;&gt;""),'Taarten koppelen'!G61,"")</f>
        <v/>
      </c>
      <c r="Q804" s="17" t="str">
        <f t="shared" si="24"/>
        <v/>
      </c>
      <c r="R804" s="102" t="str">
        <f>IF($AE804&lt;&gt;"",VLOOKUP($AE804,Afleveradressen!$A$8:$P$57,8,FALSE),"")</f>
        <v/>
      </c>
      <c r="S804" s="105" t="str">
        <f>IF($AE804&lt;&gt;"",VLOOKUP($AE804,Afleveradressen!$A$8:$P$57,14,FALSE),"")</f>
        <v/>
      </c>
      <c r="T804" s="103" t="str">
        <f>IF(S804&lt;&gt;"",VLOOKUP($S804,stamgegevens!$B$5:$E$15,3,FALSE),"")</f>
        <v/>
      </c>
      <c r="U804" s="103" t="str">
        <f>IF(T804&lt;&gt;"",VLOOKUP($S804,stamgegevens!$B$5:$E$15,4,FALSE),"")</f>
        <v/>
      </c>
      <c r="V804" s="17"/>
      <c r="W804" s="17"/>
      <c r="X804" s="17" t="str">
        <f>IF(Y804="","",VLOOKUP(Y804,stamgegevens!$C$23:$H$52,6,FALSE))</f>
        <v/>
      </c>
      <c r="Y804" s="104" t="str">
        <f>IF('Taarten koppelen'!$Y61&lt;&gt;"",'Taarten koppelen'!$Y$4,"")</f>
        <v/>
      </c>
      <c r="Z804" s="17" t="str">
        <f>IF('Taarten koppelen'!Y61&lt;&gt;"",'Taarten koppelen'!Y61,"")</f>
        <v/>
      </c>
      <c r="AE804" s="1" t="str">
        <f t="shared" si="25"/>
        <v/>
      </c>
    </row>
    <row r="805" spans="4:31" x14ac:dyDescent="0.2">
      <c r="D805" s="100" t="str">
        <f>IF($AE805&lt;&gt;"",VLOOKUP($AE805,Afleveradressen!$A$8:$P$57,15,FALSE),"")</f>
        <v/>
      </c>
      <c r="E805" s="17"/>
      <c r="F805" s="17" t="str">
        <f>IF(AE805&lt;&gt;"",Bestelformulier!$F$44,"")</f>
        <v/>
      </c>
      <c r="G805" s="104"/>
      <c r="H805" s="100" t="str">
        <f>IF($AE805&lt;&gt;"",VLOOKUP($AE805,Afleveradressen!$A$8:$P$57,4,FALSE),"")</f>
        <v/>
      </c>
      <c r="I805" s="101" t="str">
        <f>IF($AE805&lt;&gt;"",VLOOKUP($AE805,Afleveradressen!$A$8:$P$57,5,FALSE),"")</f>
        <v/>
      </c>
      <c r="J805" s="101" t="str">
        <f>IF($AE805&lt;&gt;"",VLOOKUP($AE805,Afleveradressen!$A$8:$P$57,6,FALSE),"")</f>
        <v/>
      </c>
      <c r="K805" s="102" t="str">
        <f>IF($AE805&lt;&gt;"",VLOOKUP($AE805,Afleveradressen!$A$8:$P$57,7,FALSE),"")</f>
        <v/>
      </c>
      <c r="L805" s="72" t="str">
        <f>IF(AND('Taarten koppelen'!E62&lt;&gt;"",$Y805&lt;&gt;""),'Taarten koppelen'!E62,"")</f>
        <v/>
      </c>
      <c r="M805" s="72" t="str">
        <f>IF(AND('Taarten koppelen'!F62&lt;&gt;"",$Y805&lt;&gt;""),'Taarten koppelen'!F62,"")</f>
        <v/>
      </c>
      <c r="N805" s="72" t="str">
        <f>IF($AE805&lt;&gt;"",VLOOKUP($AE805,Afleveradressen!$A$8:$P$57,11,FALSE),"")</f>
        <v/>
      </c>
      <c r="O805" s="101" t="str">
        <f>IF($AE805&lt;&gt;"",VLOOKUP($AE805,Afleveradressen!$A$8:$P$57,12,FALSE),"")</f>
        <v/>
      </c>
      <c r="P805" s="72" t="str">
        <f>IF(AND('Taarten koppelen'!G62&lt;&gt;"",$Y805&lt;&gt;""),'Taarten koppelen'!G62,"")</f>
        <v/>
      </c>
      <c r="Q805" s="17" t="str">
        <f t="shared" si="24"/>
        <v/>
      </c>
      <c r="R805" s="102" t="str">
        <f>IF($AE805&lt;&gt;"",VLOOKUP($AE805,Afleveradressen!$A$8:$P$57,8,FALSE),"")</f>
        <v/>
      </c>
      <c r="S805" s="105" t="str">
        <f>IF($AE805&lt;&gt;"",VLOOKUP($AE805,Afleveradressen!$A$8:$P$57,14,FALSE),"")</f>
        <v/>
      </c>
      <c r="T805" s="103" t="str">
        <f>IF(S805&lt;&gt;"",VLOOKUP($S805,stamgegevens!$B$5:$E$15,3,FALSE),"")</f>
        <v/>
      </c>
      <c r="U805" s="103" t="str">
        <f>IF(T805&lt;&gt;"",VLOOKUP($S805,stamgegevens!$B$5:$E$15,4,FALSE),"")</f>
        <v/>
      </c>
      <c r="V805" s="17"/>
      <c r="W805" s="17"/>
      <c r="X805" s="17" t="str">
        <f>IF(Y805="","",VLOOKUP(Y805,stamgegevens!$C$23:$H$52,6,FALSE))</f>
        <v/>
      </c>
      <c r="Y805" s="104" t="str">
        <f>IF('Taarten koppelen'!$Y62&lt;&gt;"",'Taarten koppelen'!$Y$4,"")</f>
        <v/>
      </c>
      <c r="Z805" s="17" t="str">
        <f>IF('Taarten koppelen'!Y62&lt;&gt;"",'Taarten koppelen'!Y62,"")</f>
        <v/>
      </c>
      <c r="AE805" s="1" t="str">
        <f t="shared" si="25"/>
        <v/>
      </c>
    </row>
    <row r="806" spans="4:31" x14ac:dyDescent="0.2">
      <c r="D806" s="100" t="str">
        <f>IF($AE806&lt;&gt;"",VLOOKUP($AE806,Afleveradressen!$A$8:$P$57,15,FALSE),"")</f>
        <v/>
      </c>
      <c r="E806" s="17"/>
      <c r="F806" s="17" t="str">
        <f>IF(AE806&lt;&gt;"",Bestelformulier!$F$44,"")</f>
        <v/>
      </c>
      <c r="G806" s="104"/>
      <c r="H806" s="100" t="str">
        <f>IF($AE806&lt;&gt;"",VLOOKUP($AE806,Afleveradressen!$A$8:$P$57,4,FALSE),"")</f>
        <v/>
      </c>
      <c r="I806" s="101" t="str">
        <f>IF($AE806&lt;&gt;"",VLOOKUP($AE806,Afleveradressen!$A$8:$P$57,5,FALSE),"")</f>
        <v/>
      </c>
      <c r="J806" s="101" t="str">
        <f>IF($AE806&lt;&gt;"",VLOOKUP($AE806,Afleveradressen!$A$8:$P$57,6,FALSE),"")</f>
        <v/>
      </c>
      <c r="K806" s="102" t="str">
        <f>IF($AE806&lt;&gt;"",VLOOKUP($AE806,Afleveradressen!$A$8:$P$57,7,FALSE),"")</f>
        <v/>
      </c>
      <c r="L806" s="72" t="str">
        <f>IF(AND('Taarten koppelen'!E63&lt;&gt;"",$Y806&lt;&gt;""),'Taarten koppelen'!E63,"")</f>
        <v/>
      </c>
      <c r="M806" s="72" t="str">
        <f>IF(AND('Taarten koppelen'!F63&lt;&gt;"",$Y806&lt;&gt;""),'Taarten koppelen'!F63,"")</f>
        <v/>
      </c>
      <c r="N806" s="72" t="str">
        <f>IF($AE806&lt;&gt;"",VLOOKUP($AE806,Afleveradressen!$A$8:$P$57,11,FALSE),"")</f>
        <v/>
      </c>
      <c r="O806" s="101" t="str">
        <f>IF($AE806&lt;&gt;"",VLOOKUP($AE806,Afleveradressen!$A$8:$P$57,12,FALSE),"")</f>
        <v/>
      </c>
      <c r="P806" s="72" t="str">
        <f>IF(AND('Taarten koppelen'!G63&lt;&gt;"",$Y806&lt;&gt;""),'Taarten koppelen'!G63,"")</f>
        <v/>
      </c>
      <c r="Q806" s="17" t="str">
        <f t="shared" si="24"/>
        <v/>
      </c>
      <c r="R806" s="102" t="str">
        <f>IF($AE806&lt;&gt;"",VLOOKUP($AE806,Afleveradressen!$A$8:$P$57,8,FALSE),"")</f>
        <v/>
      </c>
      <c r="S806" s="105" t="str">
        <f>IF($AE806&lt;&gt;"",VLOOKUP($AE806,Afleveradressen!$A$8:$P$57,14,FALSE),"")</f>
        <v/>
      </c>
      <c r="T806" s="103" t="str">
        <f>IF(S806&lt;&gt;"",VLOOKUP($S806,stamgegevens!$B$5:$E$15,3,FALSE),"")</f>
        <v/>
      </c>
      <c r="U806" s="103" t="str">
        <f>IF(T806&lt;&gt;"",VLOOKUP($S806,stamgegevens!$B$5:$E$15,4,FALSE),"")</f>
        <v/>
      </c>
      <c r="V806" s="17"/>
      <c r="W806" s="17"/>
      <c r="X806" s="17" t="str">
        <f>IF(Y806="","",VLOOKUP(Y806,stamgegevens!$C$23:$H$52,6,FALSE))</f>
        <v/>
      </c>
      <c r="Y806" s="104" t="str">
        <f>IF('Taarten koppelen'!$Y63&lt;&gt;"",'Taarten koppelen'!$Y$4,"")</f>
        <v/>
      </c>
      <c r="Z806" s="17" t="str">
        <f>IF('Taarten koppelen'!Y63&lt;&gt;"",'Taarten koppelen'!Y63,"")</f>
        <v/>
      </c>
      <c r="AE806" s="1" t="str">
        <f t="shared" si="25"/>
        <v/>
      </c>
    </row>
    <row r="807" spans="4:31" x14ac:dyDescent="0.2">
      <c r="D807" s="100" t="str">
        <f>IF($AE807&lt;&gt;"",VLOOKUP($AE807,Afleveradressen!$A$8:$P$57,15,FALSE),"")</f>
        <v/>
      </c>
      <c r="E807" s="17"/>
      <c r="F807" s="17" t="str">
        <f>IF(AE807&lt;&gt;"",Bestelformulier!$F$44,"")</f>
        <v/>
      </c>
      <c r="G807" s="104"/>
      <c r="H807" s="100" t="str">
        <f>IF($AE807&lt;&gt;"",VLOOKUP($AE807,Afleveradressen!$A$8:$P$57,4,FALSE),"")</f>
        <v/>
      </c>
      <c r="I807" s="101" t="str">
        <f>IF($AE807&lt;&gt;"",VLOOKUP($AE807,Afleveradressen!$A$8:$P$57,5,FALSE),"")</f>
        <v/>
      </c>
      <c r="J807" s="101" t="str">
        <f>IF($AE807&lt;&gt;"",VLOOKUP($AE807,Afleveradressen!$A$8:$P$57,6,FALSE),"")</f>
        <v/>
      </c>
      <c r="K807" s="102" t="str">
        <f>IF($AE807&lt;&gt;"",VLOOKUP($AE807,Afleveradressen!$A$8:$P$57,7,FALSE),"")</f>
        <v/>
      </c>
      <c r="L807" s="72" t="str">
        <f>IF(AND('Taarten koppelen'!E14&lt;&gt;"",$Y807&lt;&gt;""),'Taarten koppelen'!E14,"")</f>
        <v/>
      </c>
      <c r="M807" s="72" t="str">
        <f>IF(AND('Taarten koppelen'!F14&lt;&gt;"",$Y807&lt;&gt;""),'Taarten koppelen'!F14,"")</f>
        <v/>
      </c>
      <c r="N807" s="72" t="str">
        <f>IF($AE807&lt;&gt;"",VLOOKUP($AE807,Afleveradressen!$A$8:$P$57,11,FALSE),"")</f>
        <v/>
      </c>
      <c r="O807" s="101" t="str">
        <f>IF($AE807&lt;&gt;"",VLOOKUP($AE807,Afleveradressen!$A$8:$P$57,12,FALSE),"")</f>
        <v/>
      </c>
      <c r="P807" s="72" t="str">
        <f>IF(AND('Taarten koppelen'!G14&lt;&gt;"",$Y807&lt;&gt;""),'Taarten koppelen'!G14,"")</f>
        <v/>
      </c>
      <c r="Q807" s="17" t="str">
        <f t="shared" si="24"/>
        <v/>
      </c>
      <c r="R807" s="102" t="str">
        <f>IF($AE807&lt;&gt;"",VLOOKUP($AE807,Afleveradressen!$A$8:$P$57,8,FALSE),"")</f>
        <v/>
      </c>
      <c r="S807" s="105" t="str">
        <f>IF($AE807&lt;&gt;"",VLOOKUP($AE807,Afleveradressen!$A$8:$P$57,14,FALSE),"")</f>
        <v/>
      </c>
      <c r="T807" s="103" t="str">
        <f>IF(S807&lt;&gt;"",VLOOKUP($S807,stamgegevens!$B$5:$E$15,3,FALSE),"")</f>
        <v/>
      </c>
      <c r="U807" s="103" t="str">
        <f>IF(T807&lt;&gt;"",VLOOKUP($S807,stamgegevens!$B$5:$E$15,4,FALSE),"")</f>
        <v/>
      </c>
      <c r="V807" s="17"/>
      <c r="W807" s="17"/>
      <c r="X807" s="17" t="str">
        <f>IF(Y807="","",VLOOKUP(Y807,stamgegevens!$C$23:$H$52,6,FALSE))</f>
        <v/>
      </c>
      <c r="Y807" s="104" t="str">
        <f>IF('Taarten koppelen'!$Z14&lt;&gt;0,'Taarten koppelen'!$Z$4,"")</f>
        <v/>
      </c>
      <c r="Z807" s="17" t="str">
        <f>IF('Taarten koppelen'!Z14&lt;&gt;0,'Taarten koppelen'!Z14,"")</f>
        <v/>
      </c>
      <c r="AE807" s="1" t="str">
        <f t="shared" si="25"/>
        <v/>
      </c>
    </row>
    <row r="808" spans="4:31" x14ac:dyDescent="0.2">
      <c r="D808" s="100" t="str">
        <f>IF($AE808&lt;&gt;"",VLOOKUP($AE808,Afleveradressen!$A$8:$P$57,15,FALSE),"")</f>
        <v/>
      </c>
      <c r="E808" s="17"/>
      <c r="F808" s="17" t="str">
        <f>IF(AE808&lt;&gt;"",Bestelformulier!$F$44,"")</f>
        <v/>
      </c>
      <c r="G808" s="104"/>
      <c r="H808" s="100" t="str">
        <f>IF($AE808&lt;&gt;"",VLOOKUP($AE808,Afleveradressen!$A$8:$P$57,4,FALSE),"")</f>
        <v/>
      </c>
      <c r="I808" s="101" t="str">
        <f>IF($AE808&lt;&gt;"",VLOOKUP($AE808,Afleveradressen!$A$8:$P$57,5,FALSE),"")</f>
        <v/>
      </c>
      <c r="J808" s="101" t="str">
        <f>IF($AE808&lt;&gt;"",VLOOKUP($AE808,Afleveradressen!$A$8:$P$57,6,FALSE),"")</f>
        <v/>
      </c>
      <c r="K808" s="102" t="str">
        <f>IF($AE808&lt;&gt;"",VLOOKUP($AE808,Afleveradressen!$A$8:$P$57,7,FALSE),"")</f>
        <v/>
      </c>
      <c r="L808" s="72" t="str">
        <f>IF(AND('Taarten koppelen'!E15&lt;&gt;"",$Y808&lt;&gt;""),'Taarten koppelen'!E15,"")</f>
        <v/>
      </c>
      <c r="M808" s="72" t="str">
        <f>IF(AND('Taarten koppelen'!F15&lt;&gt;"",$Y808&lt;&gt;""),'Taarten koppelen'!F15,"")</f>
        <v/>
      </c>
      <c r="N808" s="72" t="str">
        <f>IF($AE808&lt;&gt;"",VLOOKUP($AE808,Afleveradressen!$A$8:$P$57,11,FALSE),"")</f>
        <v/>
      </c>
      <c r="O808" s="101" t="str">
        <f>IF($AE808&lt;&gt;"",VLOOKUP($AE808,Afleveradressen!$A$8:$P$57,12,FALSE),"")</f>
        <v/>
      </c>
      <c r="P808" s="72" t="str">
        <f>IF(AND('Taarten koppelen'!G15&lt;&gt;"",$Y808&lt;&gt;""),'Taarten koppelen'!G15,"")</f>
        <v/>
      </c>
      <c r="Q808" s="17" t="str">
        <f t="shared" si="24"/>
        <v/>
      </c>
      <c r="R808" s="102" t="str">
        <f>IF($AE808&lt;&gt;"",VLOOKUP($AE808,Afleveradressen!$A$8:$P$57,8,FALSE),"")</f>
        <v/>
      </c>
      <c r="S808" s="105" t="str">
        <f>IF($AE808&lt;&gt;"",VLOOKUP($AE808,Afleveradressen!$A$8:$P$57,14,FALSE),"")</f>
        <v/>
      </c>
      <c r="T808" s="103" t="str">
        <f>IF(S808&lt;&gt;"",VLOOKUP($S808,stamgegevens!$B$5:$E$15,3,FALSE),"")</f>
        <v/>
      </c>
      <c r="U808" s="103" t="str">
        <f>IF(T808&lt;&gt;"",VLOOKUP($S808,stamgegevens!$B$5:$E$15,4,FALSE),"")</f>
        <v/>
      </c>
      <c r="V808" s="17"/>
      <c r="W808" s="17"/>
      <c r="X808" s="17" t="str">
        <f>IF(Y808="","",VLOOKUP(Y808,stamgegevens!$C$23:$H$52,6,FALSE))</f>
        <v/>
      </c>
      <c r="Y808" s="104" t="str">
        <f>IF('Taarten koppelen'!$Z15&lt;&gt;"",'Taarten koppelen'!$Z$4,"")</f>
        <v/>
      </c>
      <c r="Z808" s="17" t="str">
        <f>IF('Taarten koppelen'!Z15&lt;&gt;"",'Taarten koppelen'!Z15,"")</f>
        <v/>
      </c>
      <c r="AE808" s="1" t="str">
        <f t="shared" si="25"/>
        <v/>
      </c>
    </row>
    <row r="809" spans="4:31" x14ac:dyDescent="0.2">
      <c r="D809" s="100" t="str">
        <f>IF($AE809&lt;&gt;"",VLOOKUP($AE809,Afleveradressen!$A$8:$P$57,15,FALSE),"")</f>
        <v/>
      </c>
      <c r="E809" s="17"/>
      <c r="F809" s="17" t="str">
        <f>IF(AE809&lt;&gt;"",Bestelformulier!$F$44,"")</f>
        <v/>
      </c>
      <c r="G809" s="104"/>
      <c r="H809" s="100" t="str">
        <f>IF($AE809&lt;&gt;"",VLOOKUP($AE809,Afleveradressen!$A$8:$P$57,4,FALSE),"")</f>
        <v/>
      </c>
      <c r="I809" s="101" t="str">
        <f>IF($AE809&lt;&gt;"",VLOOKUP($AE809,Afleveradressen!$A$8:$P$57,5,FALSE),"")</f>
        <v/>
      </c>
      <c r="J809" s="101" t="str">
        <f>IF($AE809&lt;&gt;"",VLOOKUP($AE809,Afleveradressen!$A$8:$P$57,6,FALSE),"")</f>
        <v/>
      </c>
      <c r="K809" s="102" t="str">
        <f>IF($AE809&lt;&gt;"",VLOOKUP($AE809,Afleveradressen!$A$8:$P$57,7,FALSE),"")</f>
        <v/>
      </c>
      <c r="L809" s="72" t="str">
        <f>IF(AND('Taarten koppelen'!E16&lt;&gt;"",$Y809&lt;&gt;""),'Taarten koppelen'!E16,"")</f>
        <v/>
      </c>
      <c r="M809" s="72" t="str">
        <f>IF(AND('Taarten koppelen'!F16&lt;&gt;"",$Y809&lt;&gt;""),'Taarten koppelen'!F16,"")</f>
        <v/>
      </c>
      <c r="N809" s="72" t="str">
        <f>IF($AE809&lt;&gt;"",VLOOKUP($AE809,Afleveradressen!$A$8:$P$57,11,FALSE),"")</f>
        <v/>
      </c>
      <c r="O809" s="101" t="str">
        <f>IF($AE809&lt;&gt;"",VLOOKUP($AE809,Afleveradressen!$A$8:$P$57,12,FALSE),"")</f>
        <v/>
      </c>
      <c r="P809" s="72" t="str">
        <f>IF(AND('Taarten koppelen'!G16&lt;&gt;"",$Y809&lt;&gt;""),'Taarten koppelen'!G16,"")</f>
        <v/>
      </c>
      <c r="Q809" s="17" t="str">
        <f t="shared" si="24"/>
        <v/>
      </c>
      <c r="R809" s="102" t="str">
        <f>IF($AE809&lt;&gt;"",VLOOKUP($AE809,Afleveradressen!$A$8:$P$57,8,FALSE),"")</f>
        <v/>
      </c>
      <c r="S809" s="105" t="str">
        <f>IF($AE809&lt;&gt;"",VLOOKUP($AE809,Afleveradressen!$A$8:$P$57,14,FALSE),"")</f>
        <v/>
      </c>
      <c r="T809" s="103" t="str">
        <f>IF(S809&lt;&gt;"",VLOOKUP($S809,stamgegevens!$B$5:$E$15,3,FALSE),"")</f>
        <v/>
      </c>
      <c r="U809" s="103" t="str">
        <f>IF(T809&lt;&gt;"",VLOOKUP($S809,stamgegevens!$B$5:$E$15,4,FALSE),"")</f>
        <v/>
      </c>
      <c r="V809" s="17"/>
      <c r="W809" s="17"/>
      <c r="X809" s="17" t="str">
        <f>IF(Y809="","",VLOOKUP(Y809,stamgegevens!$C$23:$H$52,6,FALSE))</f>
        <v/>
      </c>
      <c r="Y809" s="104" t="str">
        <f>IF('Taarten koppelen'!$Z16&lt;&gt;"",'Taarten koppelen'!$Z$4,"")</f>
        <v/>
      </c>
      <c r="Z809" s="17" t="str">
        <f>IF('Taarten koppelen'!Z16&lt;&gt;"",'Taarten koppelen'!Z16,"")</f>
        <v/>
      </c>
      <c r="AE809" s="1" t="str">
        <f t="shared" si="25"/>
        <v/>
      </c>
    </row>
    <row r="810" spans="4:31" x14ac:dyDescent="0.2">
      <c r="D810" s="100" t="str">
        <f>IF($AE810&lt;&gt;"",VLOOKUP($AE810,Afleveradressen!$A$8:$P$57,15,FALSE),"")</f>
        <v/>
      </c>
      <c r="E810" s="17"/>
      <c r="F810" s="17" t="str">
        <f>IF(AE810&lt;&gt;"",Bestelformulier!$F$44,"")</f>
        <v/>
      </c>
      <c r="G810" s="104"/>
      <c r="H810" s="100" t="str">
        <f>IF($AE810&lt;&gt;"",VLOOKUP($AE810,Afleveradressen!$A$8:$P$57,4,FALSE),"")</f>
        <v/>
      </c>
      <c r="I810" s="101" t="str">
        <f>IF($AE810&lt;&gt;"",VLOOKUP($AE810,Afleveradressen!$A$8:$P$57,5,FALSE),"")</f>
        <v/>
      </c>
      <c r="J810" s="101" t="str">
        <f>IF($AE810&lt;&gt;"",VLOOKUP($AE810,Afleveradressen!$A$8:$P$57,6,FALSE),"")</f>
        <v/>
      </c>
      <c r="K810" s="102" t="str">
        <f>IF($AE810&lt;&gt;"",VLOOKUP($AE810,Afleveradressen!$A$8:$P$57,7,FALSE),"")</f>
        <v/>
      </c>
      <c r="L810" s="72" t="str">
        <f>IF(AND('Taarten koppelen'!E17&lt;&gt;"",$Y810&lt;&gt;""),'Taarten koppelen'!E17,"")</f>
        <v/>
      </c>
      <c r="M810" s="72" t="str">
        <f>IF(AND('Taarten koppelen'!F17&lt;&gt;"",$Y810&lt;&gt;""),'Taarten koppelen'!F17,"")</f>
        <v/>
      </c>
      <c r="N810" s="72" t="str">
        <f>IF($AE810&lt;&gt;"",VLOOKUP($AE810,Afleveradressen!$A$8:$P$57,11,FALSE),"")</f>
        <v/>
      </c>
      <c r="O810" s="101" t="str">
        <f>IF($AE810&lt;&gt;"",VLOOKUP($AE810,Afleveradressen!$A$8:$P$57,12,FALSE),"")</f>
        <v/>
      </c>
      <c r="P810" s="72" t="str">
        <f>IF(AND('Taarten koppelen'!G17&lt;&gt;"",$Y810&lt;&gt;""),'Taarten koppelen'!G17,"")</f>
        <v/>
      </c>
      <c r="Q810" s="17" t="str">
        <f t="shared" si="24"/>
        <v/>
      </c>
      <c r="R810" s="102" t="str">
        <f>IF($AE810&lt;&gt;"",VLOOKUP($AE810,Afleveradressen!$A$8:$P$57,8,FALSE),"")</f>
        <v/>
      </c>
      <c r="S810" s="105" t="str">
        <f>IF($AE810&lt;&gt;"",VLOOKUP($AE810,Afleveradressen!$A$8:$P$57,14,FALSE),"")</f>
        <v/>
      </c>
      <c r="T810" s="103" t="str">
        <f>IF(S810&lt;&gt;"",VLOOKUP($S810,stamgegevens!$B$5:$E$15,3,FALSE),"")</f>
        <v/>
      </c>
      <c r="U810" s="103" t="str">
        <f>IF(T810&lt;&gt;"",VLOOKUP($S810,stamgegevens!$B$5:$E$15,4,FALSE),"")</f>
        <v/>
      </c>
      <c r="V810" s="17"/>
      <c r="W810" s="17"/>
      <c r="X810" s="17" t="str">
        <f>IF(Y810="","",VLOOKUP(Y810,stamgegevens!$C$23:$H$52,6,FALSE))</f>
        <v/>
      </c>
      <c r="Y810" s="104" t="str">
        <f>IF('Taarten koppelen'!$Z17&lt;&gt;"",'Taarten koppelen'!$Z$4,"")</f>
        <v/>
      </c>
      <c r="Z810" s="17" t="str">
        <f>IF('Taarten koppelen'!Z17&lt;&gt;"",'Taarten koppelen'!Z17,"")</f>
        <v/>
      </c>
      <c r="AE810" s="1" t="str">
        <f t="shared" si="25"/>
        <v/>
      </c>
    </row>
    <row r="811" spans="4:31" x14ac:dyDescent="0.2">
      <c r="D811" s="100" t="str">
        <f>IF($AE811&lt;&gt;"",VLOOKUP($AE811,Afleveradressen!$A$8:$P$57,15,FALSE),"")</f>
        <v/>
      </c>
      <c r="E811" s="17"/>
      <c r="F811" s="17" t="str">
        <f>IF(AE811&lt;&gt;"",Bestelformulier!$F$44,"")</f>
        <v/>
      </c>
      <c r="G811" s="104"/>
      <c r="H811" s="100" t="str">
        <f>IF($AE811&lt;&gt;"",VLOOKUP($AE811,Afleveradressen!$A$8:$P$57,4,FALSE),"")</f>
        <v/>
      </c>
      <c r="I811" s="101" t="str">
        <f>IF($AE811&lt;&gt;"",VLOOKUP($AE811,Afleveradressen!$A$8:$P$57,5,FALSE),"")</f>
        <v/>
      </c>
      <c r="J811" s="101" t="str">
        <f>IF($AE811&lt;&gt;"",VLOOKUP($AE811,Afleveradressen!$A$8:$P$57,6,FALSE),"")</f>
        <v/>
      </c>
      <c r="K811" s="102" t="str">
        <f>IF($AE811&lt;&gt;"",VLOOKUP($AE811,Afleveradressen!$A$8:$P$57,7,FALSE),"")</f>
        <v/>
      </c>
      <c r="L811" s="72" t="str">
        <f>IF(AND('Taarten koppelen'!E18&lt;&gt;"",$Y811&lt;&gt;""),'Taarten koppelen'!E18,"")</f>
        <v/>
      </c>
      <c r="M811" s="72" t="str">
        <f>IF(AND('Taarten koppelen'!F18&lt;&gt;"",$Y811&lt;&gt;""),'Taarten koppelen'!F18,"")</f>
        <v/>
      </c>
      <c r="N811" s="72" t="str">
        <f>IF($AE811&lt;&gt;"",VLOOKUP($AE811,Afleveradressen!$A$8:$P$57,11,FALSE),"")</f>
        <v/>
      </c>
      <c r="O811" s="101" t="str">
        <f>IF($AE811&lt;&gt;"",VLOOKUP($AE811,Afleveradressen!$A$8:$P$57,12,FALSE),"")</f>
        <v/>
      </c>
      <c r="P811" s="72" t="str">
        <f>IF(AND('Taarten koppelen'!G18&lt;&gt;"",$Y811&lt;&gt;""),'Taarten koppelen'!G18,"")</f>
        <v/>
      </c>
      <c r="Q811" s="17" t="str">
        <f t="shared" si="24"/>
        <v/>
      </c>
      <c r="R811" s="102" t="str">
        <f>IF($AE811&lt;&gt;"",VLOOKUP($AE811,Afleveradressen!$A$8:$P$57,8,FALSE),"")</f>
        <v/>
      </c>
      <c r="S811" s="105" t="str">
        <f>IF($AE811&lt;&gt;"",VLOOKUP($AE811,Afleveradressen!$A$8:$P$57,14,FALSE),"")</f>
        <v/>
      </c>
      <c r="T811" s="103" t="str">
        <f>IF(S811&lt;&gt;"",VLOOKUP($S811,stamgegevens!$B$5:$E$15,3,FALSE),"")</f>
        <v/>
      </c>
      <c r="U811" s="103" t="str">
        <f>IF(T811&lt;&gt;"",VLOOKUP($S811,stamgegevens!$B$5:$E$15,4,FALSE),"")</f>
        <v/>
      </c>
      <c r="V811" s="17"/>
      <c r="W811" s="17"/>
      <c r="X811" s="17" t="str">
        <f>IF(Y811="","",VLOOKUP(Y811,stamgegevens!$C$23:$H$52,6,FALSE))</f>
        <v/>
      </c>
      <c r="Y811" s="104" t="str">
        <f>IF('Taarten koppelen'!$Z18&lt;&gt;"",'Taarten koppelen'!$Z$4,"")</f>
        <v/>
      </c>
      <c r="Z811" s="17" t="str">
        <f>IF('Taarten koppelen'!Z18&lt;&gt;"",'Taarten koppelen'!Z18,"")</f>
        <v/>
      </c>
      <c r="AE811" s="1" t="str">
        <f t="shared" si="25"/>
        <v/>
      </c>
    </row>
    <row r="812" spans="4:31" x14ac:dyDescent="0.2">
      <c r="D812" s="100" t="str">
        <f>IF($AE812&lt;&gt;"",VLOOKUP($AE812,Afleveradressen!$A$8:$P$57,15,FALSE),"")</f>
        <v/>
      </c>
      <c r="E812" s="17"/>
      <c r="F812" s="17" t="str">
        <f>IF(AE812&lt;&gt;"",Bestelformulier!$F$44,"")</f>
        <v/>
      </c>
      <c r="G812" s="104"/>
      <c r="H812" s="100" t="str">
        <f>IF($AE812&lt;&gt;"",VLOOKUP($AE812,Afleveradressen!$A$8:$P$57,4,FALSE),"")</f>
        <v/>
      </c>
      <c r="I812" s="101" t="str">
        <f>IF($AE812&lt;&gt;"",VLOOKUP($AE812,Afleveradressen!$A$8:$P$57,5,FALSE),"")</f>
        <v/>
      </c>
      <c r="J812" s="101" t="str">
        <f>IF($AE812&lt;&gt;"",VLOOKUP($AE812,Afleveradressen!$A$8:$P$57,6,FALSE),"")</f>
        <v/>
      </c>
      <c r="K812" s="102" t="str">
        <f>IF($AE812&lt;&gt;"",VLOOKUP($AE812,Afleveradressen!$A$8:$P$57,7,FALSE),"")</f>
        <v/>
      </c>
      <c r="L812" s="72" t="str">
        <f>IF(AND('Taarten koppelen'!E19&lt;&gt;"",$Y812&lt;&gt;""),'Taarten koppelen'!E19,"")</f>
        <v/>
      </c>
      <c r="M812" s="72" t="str">
        <f>IF(AND('Taarten koppelen'!F19&lt;&gt;"",$Y812&lt;&gt;""),'Taarten koppelen'!F19,"")</f>
        <v/>
      </c>
      <c r="N812" s="72" t="str">
        <f>IF($AE812&lt;&gt;"",VLOOKUP($AE812,Afleveradressen!$A$8:$P$57,11,FALSE),"")</f>
        <v/>
      </c>
      <c r="O812" s="101" t="str">
        <f>IF($AE812&lt;&gt;"",VLOOKUP($AE812,Afleveradressen!$A$8:$P$57,12,FALSE),"")</f>
        <v/>
      </c>
      <c r="P812" s="72" t="str">
        <f>IF(AND('Taarten koppelen'!G19&lt;&gt;"",$Y812&lt;&gt;""),'Taarten koppelen'!G19,"")</f>
        <v/>
      </c>
      <c r="Q812" s="17" t="str">
        <f t="shared" si="24"/>
        <v/>
      </c>
      <c r="R812" s="102" t="str">
        <f>IF($AE812&lt;&gt;"",VLOOKUP($AE812,Afleveradressen!$A$8:$P$57,8,FALSE),"")</f>
        <v/>
      </c>
      <c r="S812" s="105" t="str">
        <f>IF($AE812&lt;&gt;"",VLOOKUP($AE812,Afleveradressen!$A$8:$P$57,14,FALSE),"")</f>
        <v/>
      </c>
      <c r="T812" s="103" t="str">
        <f>IF(S812&lt;&gt;"",VLOOKUP($S812,stamgegevens!$B$5:$E$15,3,FALSE),"")</f>
        <v/>
      </c>
      <c r="U812" s="103" t="str">
        <f>IF(T812&lt;&gt;"",VLOOKUP($S812,stamgegevens!$B$5:$E$15,4,FALSE),"")</f>
        <v/>
      </c>
      <c r="V812" s="17"/>
      <c r="W812" s="17"/>
      <c r="X812" s="17" t="str">
        <f>IF(Y812="","",VLOOKUP(Y812,stamgegevens!$C$23:$H$52,6,FALSE))</f>
        <v/>
      </c>
      <c r="Y812" s="104" t="str">
        <f>IF('Taarten koppelen'!$Z19&lt;&gt;"",'Taarten koppelen'!$Z$4,"")</f>
        <v/>
      </c>
      <c r="Z812" s="17" t="str">
        <f>IF('Taarten koppelen'!Z19&lt;&gt;"",'Taarten koppelen'!Z19,"")</f>
        <v/>
      </c>
      <c r="AE812" s="1" t="str">
        <f t="shared" si="25"/>
        <v/>
      </c>
    </row>
    <row r="813" spans="4:31" x14ac:dyDescent="0.2">
      <c r="D813" s="100" t="str">
        <f>IF($AE813&lt;&gt;"",VLOOKUP($AE813,Afleveradressen!$A$8:$P$57,15,FALSE),"")</f>
        <v/>
      </c>
      <c r="E813" s="17"/>
      <c r="F813" s="17" t="str">
        <f>IF(AE813&lt;&gt;"",Bestelformulier!$F$44,"")</f>
        <v/>
      </c>
      <c r="G813" s="104"/>
      <c r="H813" s="100" t="str">
        <f>IF($AE813&lt;&gt;"",VLOOKUP($AE813,Afleveradressen!$A$8:$P$57,4,FALSE),"")</f>
        <v/>
      </c>
      <c r="I813" s="101" t="str">
        <f>IF($AE813&lt;&gt;"",VLOOKUP($AE813,Afleveradressen!$A$8:$P$57,5,FALSE),"")</f>
        <v/>
      </c>
      <c r="J813" s="101" t="str">
        <f>IF($AE813&lt;&gt;"",VLOOKUP($AE813,Afleveradressen!$A$8:$P$57,6,FALSE),"")</f>
        <v/>
      </c>
      <c r="K813" s="102" t="str">
        <f>IF($AE813&lt;&gt;"",VLOOKUP($AE813,Afleveradressen!$A$8:$P$57,7,FALSE),"")</f>
        <v/>
      </c>
      <c r="L813" s="72" t="str">
        <f>IF(AND('Taarten koppelen'!E20&lt;&gt;"",$Y813&lt;&gt;""),'Taarten koppelen'!E20,"")</f>
        <v/>
      </c>
      <c r="M813" s="72" t="str">
        <f>IF(AND('Taarten koppelen'!F20&lt;&gt;"",$Y813&lt;&gt;""),'Taarten koppelen'!F20,"")</f>
        <v/>
      </c>
      <c r="N813" s="72" t="str">
        <f>IF($AE813&lt;&gt;"",VLOOKUP($AE813,Afleveradressen!$A$8:$P$57,11,FALSE),"")</f>
        <v/>
      </c>
      <c r="O813" s="101" t="str">
        <f>IF($AE813&lt;&gt;"",VLOOKUP($AE813,Afleveradressen!$A$8:$P$57,12,FALSE),"")</f>
        <v/>
      </c>
      <c r="P813" s="72" t="str">
        <f>IF(AND('Taarten koppelen'!G20&lt;&gt;"",$Y813&lt;&gt;""),'Taarten koppelen'!G20,"")</f>
        <v/>
      </c>
      <c r="Q813" s="17" t="str">
        <f t="shared" si="24"/>
        <v/>
      </c>
      <c r="R813" s="102" t="str">
        <f>IF($AE813&lt;&gt;"",VLOOKUP($AE813,Afleveradressen!$A$8:$P$57,8,FALSE),"")</f>
        <v/>
      </c>
      <c r="S813" s="105" t="str">
        <f>IF($AE813&lt;&gt;"",VLOOKUP($AE813,Afleveradressen!$A$8:$P$57,14,FALSE),"")</f>
        <v/>
      </c>
      <c r="T813" s="103" t="str">
        <f>IF(S813&lt;&gt;"",VLOOKUP($S813,stamgegevens!$B$5:$E$15,3,FALSE),"")</f>
        <v/>
      </c>
      <c r="U813" s="103" t="str">
        <f>IF(T813&lt;&gt;"",VLOOKUP($S813,stamgegevens!$B$5:$E$15,4,FALSE),"")</f>
        <v/>
      </c>
      <c r="V813" s="17"/>
      <c r="W813" s="17"/>
      <c r="X813" s="17" t="str">
        <f>IF(Y813="","",VLOOKUP(Y813,stamgegevens!$C$23:$H$52,6,FALSE))</f>
        <v/>
      </c>
      <c r="Y813" s="104" t="str">
        <f>IF('Taarten koppelen'!$Z20&lt;&gt;"",'Taarten koppelen'!$Z$4,"")</f>
        <v/>
      </c>
      <c r="Z813" s="17" t="str">
        <f>IF('Taarten koppelen'!Z20&lt;&gt;"",'Taarten koppelen'!Z20,"")</f>
        <v/>
      </c>
      <c r="AE813" s="1" t="str">
        <f t="shared" si="25"/>
        <v/>
      </c>
    </row>
    <row r="814" spans="4:31" x14ac:dyDescent="0.2">
      <c r="D814" s="100" t="str">
        <f>IF($AE814&lt;&gt;"",VLOOKUP($AE814,Afleveradressen!$A$8:$P$57,15,FALSE),"")</f>
        <v/>
      </c>
      <c r="E814" s="17"/>
      <c r="F814" s="17" t="str">
        <f>IF(AE814&lt;&gt;"",Bestelformulier!$F$44,"")</f>
        <v/>
      </c>
      <c r="G814" s="104"/>
      <c r="H814" s="100" t="str">
        <f>IF($AE814&lt;&gt;"",VLOOKUP($AE814,Afleveradressen!$A$8:$P$57,4,FALSE),"")</f>
        <v/>
      </c>
      <c r="I814" s="101" t="str">
        <f>IF($AE814&lt;&gt;"",VLOOKUP($AE814,Afleveradressen!$A$8:$P$57,5,FALSE),"")</f>
        <v/>
      </c>
      <c r="J814" s="101" t="str">
        <f>IF($AE814&lt;&gt;"",VLOOKUP($AE814,Afleveradressen!$A$8:$P$57,6,FALSE),"")</f>
        <v/>
      </c>
      <c r="K814" s="102" t="str">
        <f>IF($AE814&lt;&gt;"",VLOOKUP($AE814,Afleveradressen!$A$8:$P$57,7,FALSE),"")</f>
        <v/>
      </c>
      <c r="L814" s="72" t="str">
        <f>IF(AND('Taarten koppelen'!E21&lt;&gt;"",$Y814&lt;&gt;""),'Taarten koppelen'!E21,"")</f>
        <v/>
      </c>
      <c r="M814" s="72" t="str">
        <f>IF(AND('Taarten koppelen'!F21&lt;&gt;"",$Y814&lt;&gt;""),'Taarten koppelen'!F21,"")</f>
        <v/>
      </c>
      <c r="N814" s="72" t="str">
        <f>IF($AE814&lt;&gt;"",VLOOKUP($AE814,Afleveradressen!$A$8:$P$57,11,FALSE),"")</f>
        <v/>
      </c>
      <c r="O814" s="101" t="str">
        <f>IF($AE814&lt;&gt;"",VLOOKUP($AE814,Afleveradressen!$A$8:$P$57,12,FALSE),"")</f>
        <v/>
      </c>
      <c r="P814" s="72" t="str">
        <f>IF(AND('Taarten koppelen'!G21&lt;&gt;"",$Y814&lt;&gt;""),'Taarten koppelen'!G21,"")</f>
        <v/>
      </c>
      <c r="Q814" s="17" t="str">
        <f t="shared" si="24"/>
        <v/>
      </c>
      <c r="R814" s="102" t="str">
        <f>IF($AE814&lt;&gt;"",VLOOKUP($AE814,Afleveradressen!$A$8:$P$57,8,FALSE),"")</f>
        <v/>
      </c>
      <c r="S814" s="105" t="str">
        <f>IF($AE814&lt;&gt;"",VLOOKUP($AE814,Afleveradressen!$A$8:$P$57,14,FALSE),"")</f>
        <v/>
      </c>
      <c r="T814" s="103" t="str">
        <f>IF(S814&lt;&gt;"",VLOOKUP($S814,stamgegevens!$B$5:$E$15,3,FALSE),"")</f>
        <v/>
      </c>
      <c r="U814" s="103" t="str">
        <f>IF(T814&lt;&gt;"",VLOOKUP($S814,stamgegevens!$B$5:$E$15,4,FALSE),"")</f>
        <v/>
      </c>
      <c r="V814" s="17"/>
      <c r="W814" s="17"/>
      <c r="X814" s="17" t="str">
        <f>IF(Y814="","",VLOOKUP(Y814,stamgegevens!$C$23:$H$52,6,FALSE))</f>
        <v/>
      </c>
      <c r="Y814" s="104" t="str">
        <f>IF('Taarten koppelen'!$Z21&lt;&gt;"",'Taarten koppelen'!$Z$4,"")</f>
        <v/>
      </c>
      <c r="Z814" s="17" t="str">
        <f>IF('Taarten koppelen'!Z21&lt;&gt;"",'Taarten koppelen'!Z21,"")</f>
        <v/>
      </c>
      <c r="AE814" s="1" t="str">
        <f t="shared" si="25"/>
        <v/>
      </c>
    </row>
    <row r="815" spans="4:31" x14ac:dyDescent="0.2">
      <c r="D815" s="100" t="str">
        <f>IF($AE815&lt;&gt;"",VLOOKUP($AE815,Afleveradressen!$A$8:$P$57,15,FALSE),"")</f>
        <v/>
      </c>
      <c r="E815" s="17"/>
      <c r="F815" s="17" t="str">
        <f>IF(AE815&lt;&gt;"",Bestelformulier!$F$44,"")</f>
        <v/>
      </c>
      <c r="G815" s="104"/>
      <c r="H815" s="100" t="str">
        <f>IF($AE815&lt;&gt;"",VLOOKUP($AE815,Afleveradressen!$A$8:$P$57,4,FALSE),"")</f>
        <v/>
      </c>
      <c r="I815" s="101" t="str">
        <f>IF($AE815&lt;&gt;"",VLOOKUP($AE815,Afleveradressen!$A$8:$P$57,5,FALSE),"")</f>
        <v/>
      </c>
      <c r="J815" s="101" t="str">
        <f>IF($AE815&lt;&gt;"",VLOOKUP($AE815,Afleveradressen!$A$8:$P$57,6,FALSE),"")</f>
        <v/>
      </c>
      <c r="K815" s="102" t="str">
        <f>IF($AE815&lt;&gt;"",VLOOKUP($AE815,Afleveradressen!$A$8:$P$57,7,FALSE),"")</f>
        <v/>
      </c>
      <c r="L815" s="72" t="str">
        <f>IF(AND('Taarten koppelen'!E22&lt;&gt;"",$Y815&lt;&gt;""),'Taarten koppelen'!E22,"")</f>
        <v/>
      </c>
      <c r="M815" s="72" t="str">
        <f>IF(AND('Taarten koppelen'!F22&lt;&gt;"",$Y815&lt;&gt;""),'Taarten koppelen'!F22,"")</f>
        <v/>
      </c>
      <c r="N815" s="72" t="str">
        <f>IF($AE815&lt;&gt;"",VLOOKUP($AE815,Afleveradressen!$A$8:$P$57,11,FALSE),"")</f>
        <v/>
      </c>
      <c r="O815" s="101" t="str">
        <f>IF($AE815&lt;&gt;"",VLOOKUP($AE815,Afleveradressen!$A$8:$P$57,12,FALSE),"")</f>
        <v/>
      </c>
      <c r="P815" s="72" t="str">
        <f>IF(AND('Taarten koppelen'!G22&lt;&gt;"",$Y815&lt;&gt;""),'Taarten koppelen'!G22,"")</f>
        <v/>
      </c>
      <c r="Q815" s="17" t="str">
        <f t="shared" si="24"/>
        <v/>
      </c>
      <c r="R815" s="102" t="str">
        <f>IF($AE815&lt;&gt;"",VLOOKUP($AE815,Afleveradressen!$A$8:$P$57,8,FALSE),"")</f>
        <v/>
      </c>
      <c r="S815" s="105" t="str">
        <f>IF($AE815&lt;&gt;"",VLOOKUP($AE815,Afleveradressen!$A$8:$P$57,14,FALSE),"")</f>
        <v/>
      </c>
      <c r="T815" s="103" t="str">
        <f>IF(S815&lt;&gt;"",VLOOKUP($S815,stamgegevens!$B$5:$E$15,3,FALSE),"")</f>
        <v/>
      </c>
      <c r="U815" s="103" t="str">
        <f>IF(T815&lt;&gt;"",VLOOKUP($S815,stamgegevens!$B$5:$E$15,4,FALSE),"")</f>
        <v/>
      </c>
      <c r="V815" s="17"/>
      <c r="W815" s="17"/>
      <c r="X815" s="17" t="str">
        <f>IF(Y815="","",VLOOKUP(Y815,stamgegevens!$C$23:$H$52,6,FALSE))</f>
        <v/>
      </c>
      <c r="Y815" s="104" t="str">
        <f>IF('Taarten koppelen'!$Z22&lt;&gt;"",'Taarten koppelen'!$Z$4,"")</f>
        <v/>
      </c>
      <c r="Z815" s="17" t="str">
        <f>IF('Taarten koppelen'!Z22&lt;&gt;"",'Taarten koppelen'!Z22,"")</f>
        <v/>
      </c>
      <c r="AE815" s="1" t="str">
        <f t="shared" si="25"/>
        <v/>
      </c>
    </row>
    <row r="816" spans="4:31" x14ac:dyDescent="0.2">
      <c r="D816" s="100" t="str">
        <f>IF($AE816&lt;&gt;"",VLOOKUP($AE816,Afleveradressen!$A$8:$P$57,15,FALSE),"")</f>
        <v/>
      </c>
      <c r="E816" s="17"/>
      <c r="F816" s="17" t="str">
        <f>IF(AE816&lt;&gt;"",Bestelformulier!$F$44,"")</f>
        <v/>
      </c>
      <c r="G816" s="104"/>
      <c r="H816" s="100" t="str">
        <f>IF($AE816&lt;&gt;"",VLOOKUP($AE816,Afleveradressen!$A$8:$P$57,4,FALSE),"")</f>
        <v/>
      </c>
      <c r="I816" s="101" t="str">
        <f>IF($AE816&lt;&gt;"",VLOOKUP($AE816,Afleveradressen!$A$8:$P$57,5,FALSE),"")</f>
        <v/>
      </c>
      <c r="J816" s="101" t="str">
        <f>IF($AE816&lt;&gt;"",VLOOKUP($AE816,Afleveradressen!$A$8:$P$57,6,FALSE),"")</f>
        <v/>
      </c>
      <c r="K816" s="102" t="str">
        <f>IF($AE816&lt;&gt;"",VLOOKUP($AE816,Afleveradressen!$A$8:$P$57,7,FALSE),"")</f>
        <v/>
      </c>
      <c r="L816" s="72" t="str">
        <f>IF(AND('Taarten koppelen'!E23&lt;&gt;"",$Y816&lt;&gt;""),'Taarten koppelen'!E23,"")</f>
        <v/>
      </c>
      <c r="M816" s="72" t="str">
        <f>IF(AND('Taarten koppelen'!F23&lt;&gt;"",$Y816&lt;&gt;""),'Taarten koppelen'!F23,"")</f>
        <v/>
      </c>
      <c r="N816" s="72" t="str">
        <f>IF($AE816&lt;&gt;"",VLOOKUP($AE816,Afleveradressen!$A$8:$P$57,11,FALSE),"")</f>
        <v/>
      </c>
      <c r="O816" s="101" t="str">
        <f>IF($AE816&lt;&gt;"",VLOOKUP($AE816,Afleveradressen!$A$8:$P$57,12,FALSE),"")</f>
        <v/>
      </c>
      <c r="P816" s="72" t="str">
        <f>IF(AND('Taarten koppelen'!G23&lt;&gt;"",$Y816&lt;&gt;""),'Taarten koppelen'!G23,"")</f>
        <v/>
      </c>
      <c r="Q816" s="17" t="str">
        <f t="shared" si="24"/>
        <v/>
      </c>
      <c r="R816" s="102" t="str">
        <f>IF($AE816&lt;&gt;"",VLOOKUP($AE816,Afleveradressen!$A$8:$P$57,8,FALSE),"")</f>
        <v/>
      </c>
      <c r="S816" s="105" t="str">
        <f>IF($AE816&lt;&gt;"",VLOOKUP($AE816,Afleveradressen!$A$8:$P$57,14,FALSE),"")</f>
        <v/>
      </c>
      <c r="T816" s="103" t="str">
        <f>IF(S816&lt;&gt;"",VLOOKUP($S816,stamgegevens!$B$5:$E$15,3,FALSE),"")</f>
        <v/>
      </c>
      <c r="U816" s="103" t="str">
        <f>IF(T816&lt;&gt;"",VLOOKUP($S816,stamgegevens!$B$5:$E$15,4,FALSE),"")</f>
        <v/>
      </c>
      <c r="V816" s="17"/>
      <c r="W816" s="17"/>
      <c r="X816" s="17" t="str">
        <f>IF(Y816="","",VLOOKUP(Y816,stamgegevens!$C$23:$H$52,6,FALSE))</f>
        <v/>
      </c>
      <c r="Y816" s="104" t="str">
        <f>IF('Taarten koppelen'!$Z23&lt;&gt;"",'Taarten koppelen'!$Z$4,"")</f>
        <v/>
      </c>
      <c r="Z816" s="17" t="str">
        <f>IF('Taarten koppelen'!Z23&lt;&gt;"",'Taarten koppelen'!Z23,"")</f>
        <v/>
      </c>
      <c r="AE816" s="1" t="str">
        <f t="shared" si="25"/>
        <v/>
      </c>
    </row>
    <row r="817" spans="4:31" x14ac:dyDescent="0.2">
      <c r="D817" s="100" t="str">
        <f>IF($AE817&lt;&gt;"",VLOOKUP($AE817,Afleveradressen!$A$8:$P$57,15,FALSE),"")</f>
        <v/>
      </c>
      <c r="E817" s="17"/>
      <c r="F817" s="17" t="str">
        <f>IF(AE817&lt;&gt;"",Bestelformulier!$F$44,"")</f>
        <v/>
      </c>
      <c r="G817" s="104"/>
      <c r="H817" s="100" t="str">
        <f>IF($AE817&lt;&gt;"",VLOOKUP($AE817,Afleveradressen!$A$8:$P$57,4,FALSE),"")</f>
        <v/>
      </c>
      <c r="I817" s="101" t="str">
        <f>IF($AE817&lt;&gt;"",VLOOKUP($AE817,Afleveradressen!$A$8:$P$57,5,FALSE),"")</f>
        <v/>
      </c>
      <c r="J817" s="101" t="str">
        <f>IF($AE817&lt;&gt;"",VLOOKUP($AE817,Afleveradressen!$A$8:$P$57,6,FALSE),"")</f>
        <v/>
      </c>
      <c r="K817" s="102" t="str">
        <f>IF($AE817&lt;&gt;"",VLOOKUP($AE817,Afleveradressen!$A$8:$P$57,7,FALSE),"")</f>
        <v/>
      </c>
      <c r="L817" s="72" t="str">
        <f>IF(AND('Taarten koppelen'!E24&lt;&gt;"",$Y817&lt;&gt;""),'Taarten koppelen'!E24,"")</f>
        <v/>
      </c>
      <c r="M817" s="72" t="str">
        <f>IF(AND('Taarten koppelen'!F24&lt;&gt;"",$Y817&lt;&gt;""),'Taarten koppelen'!F24,"")</f>
        <v/>
      </c>
      <c r="N817" s="72" t="str">
        <f>IF($AE817&lt;&gt;"",VLOOKUP($AE817,Afleveradressen!$A$8:$P$57,11,FALSE),"")</f>
        <v/>
      </c>
      <c r="O817" s="101" t="str">
        <f>IF($AE817&lt;&gt;"",VLOOKUP($AE817,Afleveradressen!$A$8:$P$57,12,FALSE),"")</f>
        <v/>
      </c>
      <c r="P817" s="72" t="str">
        <f>IF(AND('Taarten koppelen'!G24&lt;&gt;"",$Y817&lt;&gt;""),'Taarten koppelen'!G24,"")</f>
        <v/>
      </c>
      <c r="Q817" s="17" t="str">
        <f t="shared" si="24"/>
        <v/>
      </c>
      <c r="R817" s="102" t="str">
        <f>IF($AE817&lt;&gt;"",VLOOKUP($AE817,Afleveradressen!$A$8:$P$57,8,FALSE),"")</f>
        <v/>
      </c>
      <c r="S817" s="105" t="str">
        <f>IF($AE817&lt;&gt;"",VLOOKUP($AE817,Afleveradressen!$A$8:$P$57,14,FALSE),"")</f>
        <v/>
      </c>
      <c r="T817" s="103" t="str">
        <f>IF(S817&lt;&gt;"",VLOOKUP($S817,stamgegevens!$B$5:$E$15,3,FALSE),"")</f>
        <v/>
      </c>
      <c r="U817" s="103" t="str">
        <f>IF(T817&lt;&gt;"",VLOOKUP($S817,stamgegevens!$B$5:$E$15,4,FALSE),"")</f>
        <v/>
      </c>
      <c r="V817" s="17"/>
      <c r="W817" s="17"/>
      <c r="X817" s="17" t="str">
        <f>IF(Y817="","",VLOOKUP(Y817,stamgegevens!$C$23:$H$52,6,FALSE))</f>
        <v/>
      </c>
      <c r="Y817" s="104" t="str">
        <f>IF('Taarten koppelen'!$Z24&lt;&gt;"",'Taarten koppelen'!$Z$4,"")</f>
        <v/>
      </c>
      <c r="Z817" s="17" t="str">
        <f>IF('Taarten koppelen'!Z24&lt;&gt;"",'Taarten koppelen'!Z24,"")</f>
        <v/>
      </c>
      <c r="AE817" s="1" t="str">
        <f t="shared" si="25"/>
        <v/>
      </c>
    </row>
    <row r="818" spans="4:31" x14ac:dyDescent="0.2">
      <c r="D818" s="100" t="str">
        <f>IF($AE818&lt;&gt;"",VLOOKUP($AE818,Afleveradressen!$A$8:$P$57,15,FALSE),"")</f>
        <v/>
      </c>
      <c r="E818" s="17"/>
      <c r="F818" s="17" t="str">
        <f>IF(AE818&lt;&gt;"",Bestelformulier!$F$44,"")</f>
        <v/>
      </c>
      <c r="G818" s="104"/>
      <c r="H818" s="100" t="str">
        <f>IF($AE818&lt;&gt;"",VLOOKUP($AE818,Afleveradressen!$A$8:$P$57,4,FALSE),"")</f>
        <v/>
      </c>
      <c r="I818" s="101" t="str">
        <f>IF($AE818&lt;&gt;"",VLOOKUP($AE818,Afleveradressen!$A$8:$P$57,5,FALSE),"")</f>
        <v/>
      </c>
      <c r="J818" s="101" t="str">
        <f>IF($AE818&lt;&gt;"",VLOOKUP($AE818,Afleveradressen!$A$8:$P$57,6,FALSE),"")</f>
        <v/>
      </c>
      <c r="K818" s="102" t="str">
        <f>IF($AE818&lt;&gt;"",VLOOKUP($AE818,Afleveradressen!$A$8:$P$57,7,FALSE),"")</f>
        <v/>
      </c>
      <c r="L818" s="72" t="str">
        <f>IF(AND('Taarten koppelen'!E25&lt;&gt;"",$Y818&lt;&gt;""),'Taarten koppelen'!E25,"")</f>
        <v/>
      </c>
      <c r="M818" s="72" t="str">
        <f>IF(AND('Taarten koppelen'!F25&lt;&gt;"",$Y818&lt;&gt;""),'Taarten koppelen'!F25,"")</f>
        <v/>
      </c>
      <c r="N818" s="72" t="str">
        <f>IF($AE818&lt;&gt;"",VLOOKUP($AE818,Afleveradressen!$A$8:$P$57,11,FALSE),"")</f>
        <v/>
      </c>
      <c r="O818" s="101" t="str">
        <f>IF($AE818&lt;&gt;"",VLOOKUP($AE818,Afleveradressen!$A$8:$P$57,12,FALSE),"")</f>
        <v/>
      </c>
      <c r="P818" s="72" t="str">
        <f>IF(AND('Taarten koppelen'!G25&lt;&gt;"",$Y818&lt;&gt;""),'Taarten koppelen'!G25,"")</f>
        <v/>
      </c>
      <c r="Q818" s="17" t="str">
        <f t="shared" si="24"/>
        <v/>
      </c>
      <c r="R818" s="102" t="str">
        <f>IF($AE818&lt;&gt;"",VLOOKUP($AE818,Afleveradressen!$A$8:$P$57,8,FALSE),"")</f>
        <v/>
      </c>
      <c r="S818" s="105" t="str">
        <f>IF($AE818&lt;&gt;"",VLOOKUP($AE818,Afleveradressen!$A$8:$P$57,14,FALSE),"")</f>
        <v/>
      </c>
      <c r="T818" s="103" t="str">
        <f>IF(S818&lt;&gt;"",VLOOKUP($S818,stamgegevens!$B$5:$E$15,3,FALSE),"")</f>
        <v/>
      </c>
      <c r="U818" s="103" t="str">
        <f>IF(T818&lt;&gt;"",VLOOKUP($S818,stamgegevens!$B$5:$E$15,4,FALSE),"")</f>
        <v/>
      </c>
      <c r="V818" s="17"/>
      <c r="W818" s="17"/>
      <c r="X818" s="17" t="str">
        <f>IF(Y818="","",VLOOKUP(Y818,stamgegevens!$C$23:$H$52,6,FALSE))</f>
        <v/>
      </c>
      <c r="Y818" s="104" t="str">
        <f>IF('Taarten koppelen'!$Z25&lt;&gt;"",'Taarten koppelen'!$Z$4,"")</f>
        <v/>
      </c>
      <c r="Z818" s="17" t="str">
        <f>IF('Taarten koppelen'!Z25&lt;&gt;"",'Taarten koppelen'!Z25,"")</f>
        <v/>
      </c>
      <c r="AE818" s="1" t="str">
        <f t="shared" si="25"/>
        <v/>
      </c>
    </row>
    <row r="819" spans="4:31" x14ac:dyDescent="0.2">
      <c r="D819" s="100" t="str">
        <f>IF($AE819&lt;&gt;"",VLOOKUP($AE819,Afleveradressen!$A$8:$P$57,15,FALSE),"")</f>
        <v/>
      </c>
      <c r="E819" s="17"/>
      <c r="F819" s="17" t="str">
        <f>IF(AE819&lt;&gt;"",Bestelformulier!$F$44,"")</f>
        <v/>
      </c>
      <c r="G819" s="104"/>
      <c r="H819" s="100" t="str">
        <f>IF($AE819&lt;&gt;"",VLOOKUP($AE819,Afleveradressen!$A$8:$P$57,4,FALSE),"")</f>
        <v/>
      </c>
      <c r="I819" s="101" t="str">
        <f>IF($AE819&lt;&gt;"",VLOOKUP($AE819,Afleveradressen!$A$8:$P$57,5,FALSE),"")</f>
        <v/>
      </c>
      <c r="J819" s="101" t="str">
        <f>IF($AE819&lt;&gt;"",VLOOKUP($AE819,Afleveradressen!$A$8:$P$57,6,FALSE),"")</f>
        <v/>
      </c>
      <c r="K819" s="102" t="str">
        <f>IF($AE819&lt;&gt;"",VLOOKUP($AE819,Afleveradressen!$A$8:$P$57,7,FALSE),"")</f>
        <v/>
      </c>
      <c r="L819" s="72" t="str">
        <f>IF(AND('Taarten koppelen'!E26&lt;&gt;"",$Y819&lt;&gt;""),'Taarten koppelen'!E26,"")</f>
        <v/>
      </c>
      <c r="M819" s="72" t="str">
        <f>IF(AND('Taarten koppelen'!F26&lt;&gt;"",$Y819&lt;&gt;""),'Taarten koppelen'!F26,"")</f>
        <v/>
      </c>
      <c r="N819" s="72" t="str">
        <f>IF($AE819&lt;&gt;"",VLOOKUP($AE819,Afleveradressen!$A$8:$P$57,11,FALSE),"")</f>
        <v/>
      </c>
      <c r="O819" s="101" t="str">
        <f>IF($AE819&lt;&gt;"",VLOOKUP($AE819,Afleveradressen!$A$8:$P$57,12,FALSE),"")</f>
        <v/>
      </c>
      <c r="P819" s="72" t="str">
        <f>IF(AND('Taarten koppelen'!G26&lt;&gt;"",$Y819&lt;&gt;""),'Taarten koppelen'!G26,"")</f>
        <v/>
      </c>
      <c r="Q819" s="17" t="str">
        <f t="shared" si="24"/>
        <v/>
      </c>
      <c r="R819" s="102" t="str">
        <f>IF($AE819&lt;&gt;"",VLOOKUP($AE819,Afleveradressen!$A$8:$P$57,8,FALSE),"")</f>
        <v/>
      </c>
      <c r="S819" s="105" t="str">
        <f>IF($AE819&lt;&gt;"",VLOOKUP($AE819,Afleveradressen!$A$8:$P$57,14,FALSE),"")</f>
        <v/>
      </c>
      <c r="T819" s="103" t="str">
        <f>IF(S819&lt;&gt;"",VLOOKUP($S819,stamgegevens!$B$5:$E$15,3,FALSE),"")</f>
        <v/>
      </c>
      <c r="U819" s="103" t="str">
        <f>IF(T819&lt;&gt;"",VLOOKUP($S819,stamgegevens!$B$5:$E$15,4,FALSE),"")</f>
        <v/>
      </c>
      <c r="V819" s="17"/>
      <c r="W819" s="17"/>
      <c r="X819" s="17" t="str">
        <f>IF(Y819="","",VLOOKUP(Y819,stamgegevens!$C$23:$H$52,6,FALSE))</f>
        <v/>
      </c>
      <c r="Y819" s="104" t="str">
        <f>IF('Taarten koppelen'!$Z26&lt;&gt;"",'Taarten koppelen'!$Z$4,"")</f>
        <v/>
      </c>
      <c r="Z819" s="17" t="str">
        <f>IF('Taarten koppelen'!Z26&lt;&gt;"",'Taarten koppelen'!Z26,"")</f>
        <v/>
      </c>
      <c r="AE819" s="1" t="str">
        <f t="shared" si="25"/>
        <v/>
      </c>
    </row>
    <row r="820" spans="4:31" x14ac:dyDescent="0.2">
      <c r="D820" s="100" t="str">
        <f>IF($AE820&lt;&gt;"",VLOOKUP($AE820,Afleveradressen!$A$8:$P$57,15,FALSE),"")</f>
        <v/>
      </c>
      <c r="E820" s="17"/>
      <c r="F820" s="17" t="str">
        <f>IF(AE820&lt;&gt;"",Bestelformulier!$F$44,"")</f>
        <v/>
      </c>
      <c r="G820" s="104"/>
      <c r="H820" s="100" t="str">
        <f>IF($AE820&lt;&gt;"",VLOOKUP($AE820,Afleveradressen!$A$8:$P$57,4,FALSE),"")</f>
        <v/>
      </c>
      <c r="I820" s="101" t="str">
        <f>IF($AE820&lt;&gt;"",VLOOKUP($AE820,Afleveradressen!$A$8:$P$57,5,FALSE),"")</f>
        <v/>
      </c>
      <c r="J820" s="101" t="str">
        <f>IF($AE820&lt;&gt;"",VLOOKUP($AE820,Afleveradressen!$A$8:$P$57,6,FALSE),"")</f>
        <v/>
      </c>
      <c r="K820" s="102" t="str">
        <f>IF($AE820&lt;&gt;"",VLOOKUP($AE820,Afleveradressen!$A$8:$P$57,7,FALSE),"")</f>
        <v/>
      </c>
      <c r="L820" s="72" t="str">
        <f>IF(AND('Taarten koppelen'!E27&lt;&gt;"",$Y820&lt;&gt;""),'Taarten koppelen'!E27,"")</f>
        <v/>
      </c>
      <c r="M820" s="72" t="str">
        <f>IF(AND('Taarten koppelen'!F27&lt;&gt;"",$Y820&lt;&gt;""),'Taarten koppelen'!F27,"")</f>
        <v/>
      </c>
      <c r="N820" s="72" t="str">
        <f>IF($AE820&lt;&gt;"",VLOOKUP($AE820,Afleveradressen!$A$8:$P$57,11,FALSE),"")</f>
        <v/>
      </c>
      <c r="O820" s="101" t="str">
        <f>IF($AE820&lt;&gt;"",VLOOKUP($AE820,Afleveradressen!$A$8:$P$57,12,FALSE),"")</f>
        <v/>
      </c>
      <c r="P820" s="72" t="str">
        <f>IF(AND('Taarten koppelen'!G27&lt;&gt;"",$Y820&lt;&gt;""),'Taarten koppelen'!G27,"")</f>
        <v/>
      </c>
      <c r="Q820" s="17" t="str">
        <f t="shared" si="24"/>
        <v/>
      </c>
      <c r="R820" s="102" t="str">
        <f>IF($AE820&lt;&gt;"",VLOOKUP($AE820,Afleveradressen!$A$8:$P$57,8,FALSE),"")</f>
        <v/>
      </c>
      <c r="S820" s="105" t="str">
        <f>IF($AE820&lt;&gt;"",VLOOKUP($AE820,Afleveradressen!$A$8:$P$57,14,FALSE),"")</f>
        <v/>
      </c>
      <c r="T820" s="103" t="str">
        <f>IF(S820&lt;&gt;"",VLOOKUP($S820,stamgegevens!$B$5:$E$15,3,FALSE),"")</f>
        <v/>
      </c>
      <c r="U820" s="103" t="str">
        <f>IF(T820&lt;&gt;"",VLOOKUP($S820,stamgegevens!$B$5:$E$15,4,FALSE),"")</f>
        <v/>
      </c>
      <c r="V820" s="17"/>
      <c r="W820" s="17"/>
      <c r="X820" s="17" t="str">
        <f>IF(Y820="","",VLOOKUP(Y820,stamgegevens!$C$23:$H$52,6,FALSE))</f>
        <v/>
      </c>
      <c r="Y820" s="104" t="str">
        <f>IF('Taarten koppelen'!$Z27&lt;&gt;"",'Taarten koppelen'!$Z$4,"")</f>
        <v/>
      </c>
      <c r="Z820" s="17" t="str">
        <f>IF('Taarten koppelen'!Z27&lt;&gt;"",'Taarten koppelen'!Z27,"")</f>
        <v/>
      </c>
      <c r="AE820" s="1" t="str">
        <f t="shared" si="25"/>
        <v/>
      </c>
    </row>
    <row r="821" spans="4:31" x14ac:dyDescent="0.2">
      <c r="D821" s="100" t="str">
        <f>IF($AE821&lt;&gt;"",VLOOKUP($AE821,Afleveradressen!$A$8:$P$57,15,FALSE),"")</f>
        <v/>
      </c>
      <c r="E821" s="17"/>
      <c r="F821" s="17" t="str">
        <f>IF(AE821&lt;&gt;"",Bestelformulier!$F$44,"")</f>
        <v/>
      </c>
      <c r="G821" s="104"/>
      <c r="H821" s="100" t="str">
        <f>IF($AE821&lt;&gt;"",VLOOKUP($AE821,Afleveradressen!$A$8:$P$57,4,FALSE),"")</f>
        <v/>
      </c>
      <c r="I821" s="101" t="str">
        <f>IF($AE821&lt;&gt;"",VLOOKUP($AE821,Afleveradressen!$A$8:$P$57,5,FALSE),"")</f>
        <v/>
      </c>
      <c r="J821" s="101" t="str">
        <f>IF($AE821&lt;&gt;"",VLOOKUP($AE821,Afleveradressen!$A$8:$P$57,6,FALSE),"")</f>
        <v/>
      </c>
      <c r="K821" s="102" t="str">
        <f>IF($AE821&lt;&gt;"",VLOOKUP($AE821,Afleveradressen!$A$8:$P$57,7,FALSE),"")</f>
        <v/>
      </c>
      <c r="L821" s="72" t="str">
        <f>IF(AND('Taarten koppelen'!E28&lt;&gt;"",$Y821&lt;&gt;""),'Taarten koppelen'!E28,"")</f>
        <v/>
      </c>
      <c r="M821" s="72" t="str">
        <f>IF(AND('Taarten koppelen'!F28&lt;&gt;"",$Y821&lt;&gt;""),'Taarten koppelen'!F28,"")</f>
        <v/>
      </c>
      <c r="N821" s="72" t="str">
        <f>IF($AE821&lt;&gt;"",VLOOKUP($AE821,Afleveradressen!$A$8:$P$57,11,FALSE),"")</f>
        <v/>
      </c>
      <c r="O821" s="101" t="str">
        <f>IF($AE821&lt;&gt;"",VLOOKUP($AE821,Afleveradressen!$A$8:$P$57,12,FALSE),"")</f>
        <v/>
      </c>
      <c r="P821" s="72" t="str">
        <f>IF(AND('Taarten koppelen'!G28&lt;&gt;"",$Y821&lt;&gt;""),'Taarten koppelen'!G28,"")</f>
        <v/>
      </c>
      <c r="Q821" s="17" t="str">
        <f t="shared" si="24"/>
        <v/>
      </c>
      <c r="R821" s="102" t="str">
        <f>IF($AE821&lt;&gt;"",VLOOKUP($AE821,Afleveradressen!$A$8:$P$57,8,FALSE),"")</f>
        <v/>
      </c>
      <c r="S821" s="105" t="str">
        <f>IF($AE821&lt;&gt;"",VLOOKUP($AE821,Afleveradressen!$A$8:$P$57,14,FALSE),"")</f>
        <v/>
      </c>
      <c r="T821" s="103" t="str">
        <f>IF(S821&lt;&gt;"",VLOOKUP($S821,stamgegevens!$B$5:$E$15,3,FALSE),"")</f>
        <v/>
      </c>
      <c r="U821" s="103" t="str">
        <f>IF(T821&lt;&gt;"",VLOOKUP($S821,stamgegevens!$B$5:$E$15,4,FALSE),"")</f>
        <v/>
      </c>
      <c r="V821" s="17"/>
      <c r="W821" s="17"/>
      <c r="X821" s="17" t="str">
        <f>IF(Y821="","",VLOOKUP(Y821,stamgegevens!$C$23:$H$52,6,FALSE))</f>
        <v/>
      </c>
      <c r="Y821" s="104" t="str">
        <f>IF('Taarten koppelen'!$Z28&lt;&gt;"",'Taarten koppelen'!$Z$4,"")</f>
        <v/>
      </c>
      <c r="Z821" s="17" t="str">
        <f>IF('Taarten koppelen'!Z28&lt;&gt;"",'Taarten koppelen'!Z28,"")</f>
        <v/>
      </c>
      <c r="AE821" s="1" t="str">
        <f t="shared" si="25"/>
        <v/>
      </c>
    </row>
    <row r="822" spans="4:31" x14ac:dyDescent="0.2">
      <c r="D822" s="100" t="str">
        <f>IF($AE822&lt;&gt;"",VLOOKUP($AE822,Afleveradressen!$A$8:$P$57,15,FALSE),"")</f>
        <v/>
      </c>
      <c r="E822" s="17"/>
      <c r="F822" s="17" t="str">
        <f>IF(AE822&lt;&gt;"",Bestelformulier!$F$44,"")</f>
        <v/>
      </c>
      <c r="G822" s="104"/>
      <c r="H822" s="100" t="str">
        <f>IF($AE822&lt;&gt;"",VLOOKUP($AE822,Afleveradressen!$A$8:$P$57,4,FALSE),"")</f>
        <v/>
      </c>
      <c r="I822" s="101" t="str">
        <f>IF($AE822&lt;&gt;"",VLOOKUP($AE822,Afleveradressen!$A$8:$P$57,5,FALSE),"")</f>
        <v/>
      </c>
      <c r="J822" s="101" t="str">
        <f>IF($AE822&lt;&gt;"",VLOOKUP($AE822,Afleveradressen!$A$8:$P$57,6,FALSE),"")</f>
        <v/>
      </c>
      <c r="K822" s="102" t="str">
        <f>IF($AE822&lt;&gt;"",VLOOKUP($AE822,Afleveradressen!$A$8:$P$57,7,FALSE),"")</f>
        <v/>
      </c>
      <c r="L822" s="72" t="str">
        <f>IF(AND('Taarten koppelen'!E29&lt;&gt;"",$Y822&lt;&gt;""),'Taarten koppelen'!E29,"")</f>
        <v/>
      </c>
      <c r="M822" s="72" t="str">
        <f>IF(AND('Taarten koppelen'!F29&lt;&gt;"",$Y822&lt;&gt;""),'Taarten koppelen'!F29,"")</f>
        <v/>
      </c>
      <c r="N822" s="72" t="str">
        <f>IF($AE822&lt;&gt;"",VLOOKUP($AE822,Afleveradressen!$A$8:$P$57,11,FALSE),"")</f>
        <v/>
      </c>
      <c r="O822" s="101" t="str">
        <f>IF($AE822&lt;&gt;"",VLOOKUP($AE822,Afleveradressen!$A$8:$P$57,12,FALSE),"")</f>
        <v/>
      </c>
      <c r="P822" s="72" t="str">
        <f>IF(AND('Taarten koppelen'!G29&lt;&gt;"",$Y822&lt;&gt;""),'Taarten koppelen'!G29,"")</f>
        <v/>
      </c>
      <c r="Q822" s="17" t="str">
        <f t="shared" si="24"/>
        <v/>
      </c>
      <c r="R822" s="102" t="str">
        <f>IF($AE822&lt;&gt;"",VLOOKUP($AE822,Afleveradressen!$A$8:$P$57,8,FALSE),"")</f>
        <v/>
      </c>
      <c r="S822" s="105" t="str">
        <f>IF($AE822&lt;&gt;"",VLOOKUP($AE822,Afleveradressen!$A$8:$P$57,14,FALSE),"")</f>
        <v/>
      </c>
      <c r="T822" s="103" t="str">
        <f>IF(S822&lt;&gt;"",VLOOKUP($S822,stamgegevens!$B$5:$E$15,3,FALSE),"")</f>
        <v/>
      </c>
      <c r="U822" s="103" t="str">
        <f>IF(T822&lt;&gt;"",VLOOKUP($S822,stamgegevens!$B$5:$E$15,4,FALSE),"")</f>
        <v/>
      </c>
      <c r="V822" s="17"/>
      <c r="W822" s="17"/>
      <c r="X822" s="17" t="str">
        <f>IF(Y822="","",VLOOKUP(Y822,stamgegevens!$C$23:$H$52,6,FALSE))</f>
        <v/>
      </c>
      <c r="Y822" s="104" t="str">
        <f>IF('Taarten koppelen'!$Z29&lt;&gt;"",'Taarten koppelen'!$Z$4,"")</f>
        <v/>
      </c>
      <c r="Z822" s="17" t="str">
        <f>IF('Taarten koppelen'!Z29&lt;&gt;"",'Taarten koppelen'!Z29,"")</f>
        <v/>
      </c>
      <c r="AE822" s="1" t="str">
        <f t="shared" si="25"/>
        <v/>
      </c>
    </row>
    <row r="823" spans="4:31" x14ac:dyDescent="0.2">
      <c r="D823" s="100" t="str">
        <f>IF($AE823&lt;&gt;"",VLOOKUP($AE823,Afleveradressen!$A$8:$P$57,15,FALSE),"")</f>
        <v/>
      </c>
      <c r="E823" s="17"/>
      <c r="F823" s="17" t="str">
        <f>IF(AE823&lt;&gt;"",Bestelformulier!$F$44,"")</f>
        <v/>
      </c>
      <c r="G823" s="104"/>
      <c r="H823" s="100" t="str">
        <f>IF($AE823&lt;&gt;"",VLOOKUP($AE823,Afleveradressen!$A$8:$P$57,4,FALSE),"")</f>
        <v/>
      </c>
      <c r="I823" s="101" t="str">
        <f>IF($AE823&lt;&gt;"",VLOOKUP($AE823,Afleveradressen!$A$8:$P$57,5,FALSE),"")</f>
        <v/>
      </c>
      <c r="J823" s="101" t="str">
        <f>IF($AE823&lt;&gt;"",VLOOKUP($AE823,Afleveradressen!$A$8:$P$57,6,FALSE),"")</f>
        <v/>
      </c>
      <c r="K823" s="102" t="str">
        <f>IF($AE823&lt;&gt;"",VLOOKUP($AE823,Afleveradressen!$A$8:$P$57,7,FALSE),"")</f>
        <v/>
      </c>
      <c r="L823" s="72" t="str">
        <f>IF(AND('Taarten koppelen'!E30&lt;&gt;"",$Y823&lt;&gt;""),'Taarten koppelen'!E30,"")</f>
        <v/>
      </c>
      <c r="M823" s="72" t="str">
        <f>IF(AND('Taarten koppelen'!F30&lt;&gt;"",$Y823&lt;&gt;""),'Taarten koppelen'!F30,"")</f>
        <v/>
      </c>
      <c r="N823" s="72" t="str">
        <f>IF($AE823&lt;&gt;"",VLOOKUP($AE823,Afleveradressen!$A$8:$P$57,11,FALSE),"")</f>
        <v/>
      </c>
      <c r="O823" s="101" t="str">
        <f>IF($AE823&lt;&gt;"",VLOOKUP($AE823,Afleveradressen!$A$8:$P$57,12,FALSE),"")</f>
        <v/>
      </c>
      <c r="P823" s="72" t="str">
        <f>IF(AND('Taarten koppelen'!G30&lt;&gt;"",$Y823&lt;&gt;""),'Taarten koppelen'!G30,"")</f>
        <v/>
      </c>
      <c r="Q823" s="17" t="str">
        <f t="shared" si="24"/>
        <v/>
      </c>
      <c r="R823" s="102" t="str">
        <f>IF($AE823&lt;&gt;"",VLOOKUP($AE823,Afleveradressen!$A$8:$P$57,8,FALSE),"")</f>
        <v/>
      </c>
      <c r="S823" s="105" t="str">
        <f>IF($AE823&lt;&gt;"",VLOOKUP($AE823,Afleveradressen!$A$8:$P$57,14,FALSE),"")</f>
        <v/>
      </c>
      <c r="T823" s="103" t="str">
        <f>IF(S823&lt;&gt;"",VLOOKUP($S823,stamgegevens!$B$5:$E$15,3,FALSE),"")</f>
        <v/>
      </c>
      <c r="U823" s="103" t="str">
        <f>IF(T823&lt;&gt;"",VLOOKUP($S823,stamgegevens!$B$5:$E$15,4,FALSE),"")</f>
        <v/>
      </c>
      <c r="V823" s="17"/>
      <c r="W823" s="17"/>
      <c r="X823" s="17" t="str">
        <f>IF(Y823="","",VLOOKUP(Y823,stamgegevens!$C$23:$H$52,6,FALSE))</f>
        <v/>
      </c>
      <c r="Y823" s="104" t="str">
        <f>IF('Taarten koppelen'!$Z30&lt;&gt;"",'Taarten koppelen'!$Z$4,"")</f>
        <v/>
      </c>
      <c r="Z823" s="17" t="str">
        <f>IF('Taarten koppelen'!Z30&lt;&gt;"",'Taarten koppelen'!Z30,"")</f>
        <v/>
      </c>
      <c r="AE823" s="1" t="str">
        <f t="shared" si="25"/>
        <v/>
      </c>
    </row>
    <row r="824" spans="4:31" x14ac:dyDescent="0.2">
      <c r="D824" s="100" t="str">
        <f>IF($AE824&lt;&gt;"",VLOOKUP($AE824,Afleveradressen!$A$8:$P$57,15,FALSE),"")</f>
        <v/>
      </c>
      <c r="E824" s="17"/>
      <c r="F824" s="17" t="str">
        <f>IF(AE824&lt;&gt;"",Bestelformulier!$F$44,"")</f>
        <v/>
      </c>
      <c r="G824" s="104"/>
      <c r="H824" s="100" t="str">
        <f>IF($AE824&lt;&gt;"",VLOOKUP($AE824,Afleveradressen!$A$8:$P$57,4,FALSE),"")</f>
        <v/>
      </c>
      <c r="I824" s="101" t="str">
        <f>IF($AE824&lt;&gt;"",VLOOKUP($AE824,Afleveradressen!$A$8:$P$57,5,FALSE),"")</f>
        <v/>
      </c>
      <c r="J824" s="101" t="str">
        <f>IF($AE824&lt;&gt;"",VLOOKUP($AE824,Afleveradressen!$A$8:$P$57,6,FALSE),"")</f>
        <v/>
      </c>
      <c r="K824" s="102" t="str">
        <f>IF($AE824&lt;&gt;"",VLOOKUP($AE824,Afleveradressen!$A$8:$P$57,7,FALSE),"")</f>
        <v/>
      </c>
      <c r="L824" s="72" t="str">
        <f>IF(AND('Taarten koppelen'!E31&lt;&gt;"",$Y824&lt;&gt;""),'Taarten koppelen'!E31,"")</f>
        <v/>
      </c>
      <c r="M824" s="72" t="str">
        <f>IF(AND('Taarten koppelen'!F31&lt;&gt;"",$Y824&lt;&gt;""),'Taarten koppelen'!F31,"")</f>
        <v/>
      </c>
      <c r="N824" s="72" t="str">
        <f>IF($AE824&lt;&gt;"",VLOOKUP($AE824,Afleveradressen!$A$8:$P$57,11,FALSE),"")</f>
        <v/>
      </c>
      <c r="O824" s="101" t="str">
        <f>IF($AE824&lt;&gt;"",VLOOKUP($AE824,Afleveradressen!$A$8:$P$57,12,FALSE),"")</f>
        <v/>
      </c>
      <c r="P824" s="72" t="str">
        <f>IF(AND('Taarten koppelen'!G31&lt;&gt;"",$Y824&lt;&gt;""),'Taarten koppelen'!G31,"")</f>
        <v/>
      </c>
      <c r="Q824" s="17" t="str">
        <f t="shared" si="24"/>
        <v/>
      </c>
      <c r="R824" s="102" t="str">
        <f>IF($AE824&lt;&gt;"",VLOOKUP($AE824,Afleveradressen!$A$8:$P$57,8,FALSE),"")</f>
        <v/>
      </c>
      <c r="S824" s="105" t="str">
        <f>IF($AE824&lt;&gt;"",VLOOKUP($AE824,Afleveradressen!$A$8:$P$57,14,FALSE),"")</f>
        <v/>
      </c>
      <c r="T824" s="103" t="str">
        <f>IF(S824&lt;&gt;"",VLOOKUP($S824,stamgegevens!$B$5:$E$15,3,FALSE),"")</f>
        <v/>
      </c>
      <c r="U824" s="103" t="str">
        <f>IF(T824&lt;&gt;"",VLOOKUP($S824,stamgegevens!$B$5:$E$15,4,FALSE),"")</f>
        <v/>
      </c>
      <c r="V824" s="17"/>
      <c r="W824" s="17"/>
      <c r="X824" s="17" t="str">
        <f>IF(Y824="","",VLOOKUP(Y824,stamgegevens!$C$23:$H$52,6,FALSE))</f>
        <v/>
      </c>
      <c r="Y824" s="104" t="str">
        <f>IF('Taarten koppelen'!$Z31&lt;&gt;"",'Taarten koppelen'!$Z$4,"")</f>
        <v/>
      </c>
      <c r="Z824" s="17" t="str">
        <f>IF('Taarten koppelen'!Z31&lt;&gt;"",'Taarten koppelen'!Z31,"")</f>
        <v/>
      </c>
      <c r="AE824" s="1" t="str">
        <f t="shared" si="25"/>
        <v/>
      </c>
    </row>
    <row r="825" spans="4:31" x14ac:dyDescent="0.2">
      <c r="D825" s="100" t="str">
        <f>IF($AE825&lt;&gt;"",VLOOKUP($AE825,Afleveradressen!$A$8:$P$57,15,FALSE),"")</f>
        <v/>
      </c>
      <c r="E825" s="17"/>
      <c r="F825" s="17" t="str">
        <f>IF(AE825&lt;&gt;"",Bestelformulier!$F$44,"")</f>
        <v/>
      </c>
      <c r="G825" s="104"/>
      <c r="H825" s="100" t="str">
        <f>IF($AE825&lt;&gt;"",VLOOKUP($AE825,Afleveradressen!$A$8:$P$57,4,FALSE),"")</f>
        <v/>
      </c>
      <c r="I825" s="101" t="str">
        <f>IF($AE825&lt;&gt;"",VLOOKUP($AE825,Afleveradressen!$A$8:$P$57,5,FALSE),"")</f>
        <v/>
      </c>
      <c r="J825" s="101" t="str">
        <f>IF($AE825&lt;&gt;"",VLOOKUP($AE825,Afleveradressen!$A$8:$P$57,6,FALSE),"")</f>
        <v/>
      </c>
      <c r="K825" s="102" t="str">
        <f>IF($AE825&lt;&gt;"",VLOOKUP($AE825,Afleveradressen!$A$8:$P$57,7,FALSE),"")</f>
        <v/>
      </c>
      <c r="L825" s="72" t="str">
        <f>IF(AND('Taarten koppelen'!E32&lt;&gt;"",$Y825&lt;&gt;""),'Taarten koppelen'!E32,"")</f>
        <v/>
      </c>
      <c r="M825" s="72" t="str">
        <f>IF(AND('Taarten koppelen'!F32&lt;&gt;"",$Y825&lt;&gt;""),'Taarten koppelen'!F32,"")</f>
        <v/>
      </c>
      <c r="N825" s="72" t="str">
        <f>IF($AE825&lt;&gt;"",VLOOKUP($AE825,Afleveradressen!$A$8:$P$57,11,FALSE),"")</f>
        <v/>
      </c>
      <c r="O825" s="101" t="str">
        <f>IF($AE825&lt;&gt;"",VLOOKUP($AE825,Afleveradressen!$A$8:$P$57,12,FALSE),"")</f>
        <v/>
      </c>
      <c r="P825" s="72" t="str">
        <f>IF(AND('Taarten koppelen'!G32&lt;&gt;"",$Y825&lt;&gt;""),'Taarten koppelen'!G32,"")</f>
        <v/>
      </c>
      <c r="Q825" s="17" t="str">
        <f t="shared" si="24"/>
        <v/>
      </c>
      <c r="R825" s="102" t="str">
        <f>IF($AE825&lt;&gt;"",VLOOKUP($AE825,Afleveradressen!$A$8:$P$57,8,FALSE),"")</f>
        <v/>
      </c>
      <c r="S825" s="105" t="str">
        <f>IF($AE825&lt;&gt;"",VLOOKUP($AE825,Afleveradressen!$A$8:$P$57,14,FALSE),"")</f>
        <v/>
      </c>
      <c r="T825" s="103" t="str">
        <f>IF(S825&lt;&gt;"",VLOOKUP($S825,stamgegevens!$B$5:$E$15,3,FALSE),"")</f>
        <v/>
      </c>
      <c r="U825" s="103" t="str">
        <f>IF(T825&lt;&gt;"",VLOOKUP($S825,stamgegevens!$B$5:$E$15,4,FALSE),"")</f>
        <v/>
      </c>
      <c r="V825" s="17"/>
      <c r="W825" s="17"/>
      <c r="X825" s="17" t="str">
        <f>IF(Y825="","",VLOOKUP(Y825,stamgegevens!$C$23:$H$52,6,FALSE))</f>
        <v/>
      </c>
      <c r="Y825" s="104" t="str">
        <f>IF('Taarten koppelen'!$Z32&lt;&gt;"",'Taarten koppelen'!$Z$4,"")</f>
        <v/>
      </c>
      <c r="Z825" s="17" t="str">
        <f>IF('Taarten koppelen'!Z32&lt;&gt;"",'Taarten koppelen'!Z32,"")</f>
        <v/>
      </c>
      <c r="AE825" s="1" t="str">
        <f t="shared" si="25"/>
        <v/>
      </c>
    </row>
    <row r="826" spans="4:31" x14ac:dyDescent="0.2">
      <c r="D826" s="100" t="str">
        <f>IF($AE826&lt;&gt;"",VLOOKUP($AE826,Afleveradressen!$A$8:$P$57,15,FALSE),"")</f>
        <v/>
      </c>
      <c r="E826" s="17"/>
      <c r="F826" s="17" t="str">
        <f>IF(AE826&lt;&gt;"",Bestelformulier!$F$44,"")</f>
        <v/>
      </c>
      <c r="G826" s="104"/>
      <c r="H826" s="100" t="str">
        <f>IF($AE826&lt;&gt;"",VLOOKUP($AE826,Afleveradressen!$A$8:$P$57,4,FALSE),"")</f>
        <v/>
      </c>
      <c r="I826" s="101" t="str">
        <f>IF($AE826&lt;&gt;"",VLOOKUP($AE826,Afleveradressen!$A$8:$P$57,5,FALSE),"")</f>
        <v/>
      </c>
      <c r="J826" s="101" t="str">
        <f>IF($AE826&lt;&gt;"",VLOOKUP($AE826,Afleveradressen!$A$8:$P$57,6,FALSE),"")</f>
        <v/>
      </c>
      <c r="K826" s="102" t="str">
        <f>IF($AE826&lt;&gt;"",VLOOKUP($AE826,Afleveradressen!$A$8:$P$57,7,FALSE),"")</f>
        <v/>
      </c>
      <c r="L826" s="72" t="str">
        <f>IF(AND('Taarten koppelen'!E33&lt;&gt;"",$Y826&lt;&gt;""),'Taarten koppelen'!E33,"")</f>
        <v/>
      </c>
      <c r="M826" s="72" t="str">
        <f>IF(AND('Taarten koppelen'!F33&lt;&gt;"",$Y826&lt;&gt;""),'Taarten koppelen'!F33,"")</f>
        <v/>
      </c>
      <c r="N826" s="72" t="str">
        <f>IF($AE826&lt;&gt;"",VLOOKUP($AE826,Afleveradressen!$A$8:$P$57,11,FALSE),"")</f>
        <v/>
      </c>
      <c r="O826" s="101" t="str">
        <f>IF($AE826&lt;&gt;"",VLOOKUP($AE826,Afleveradressen!$A$8:$P$57,12,FALSE),"")</f>
        <v/>
      </c>
      <c r="P826" s="72" t="str">
        <f>IF(AND('Taarten koppelen'!G33&lt;&gt;"",$Y826&lt;&gt;""),'Taarten koppelen'!G33,"")</f>
        <v/>
      </c>
      <c r="Q826" s="17" t="str">
        <f t="shared" si="24"/>
        <v/>
      </c>
      <c r="R826" s="102" t="str">
        <f>IF($AE826&lt;&gt;"",VLOOKUP($AE826,Afleveradressen!$A$8:$P$57,8,FALSE),"")</f>
        <v/>
      </c>
      <c r="S826" s="105" t="str">
        <f>IF($AE826&lt;&gt;"",VLOOKUP($AE826,Afleveradressen!$A$8:$P$57,14,FALSE),"")</f>
        <v/>
      </c>
      <c r="T826" s="103" t="str">
        <f>IF(S826&lt;&gt;"",VLOOKUP($S826,stamgegevens!$B$5:$E$15,3,FALSE),"")</f>
        <v/>
      </c>
      <c r="U826" s="103" t="str">
        <f>IF(T826&lt;&gt;"",VLOOKUP($S826,stamgegevens!$B$5:$E$15,4,FALSE),"")</f>
        <v/>
      </c>
      <c r="V826" s="17"/>
      <c r="W826" s="17"/>
      <c r="X826" s="17" t="str">
        <f>IF(Y826="","",VLOOKUP(Y826,stamgegevens!$C$23:$H$52,6,FALSE))</f>
        <v/>
      </c>
      <c r="Y826" s="104" t="str">
        <f>IF('Taarten koppelen'!$Z33&lt;&gt;"",'Taarten koppelen'!$Z$4,"")</f>
        <v/>
      </c>
      <c r="Z826" s="17" t="str">
        <f>IF('Taarten koppelen'!Z33&lt;&gt;"",'Taarten koppelen'!Z33,"")</f>
        <v/>
      </c>
      <c r="AE826" s="1" t="str">
        <f t="shared" si="25"/>
        <v/>
      </c>
    </row>
    <row r="827" spans="4:31" x14ac:dyDescent="0.2">
      <c r="D827" s="100" t="str">
        <f>IF($AE827&lt;&gt;"",VLOOKUP($AE827,Afleveradressen!$A$8:$P$57,15,FALSE),"")</f>
        <v/>
      </c>
      <c r="E827" s="17"/>
      <c r="F827" s="17" t="str">
        <f>IF(AE827&lt;&gt;"",Bestelformulier!$F$44,"")</f>
        <v/>
      </c>
      <c r="G827" s="104"/>
      <c r="H827" s="100" t="str">
        <f>IF($AE827&lt;&gt;"",VLOOKUP($AE827,Afleveradressen!$A$8:$P$57,4,FALSE),"")</f>
        <v/>
      </c>
      <c r="I827" s="101" t="str">
        <f>IF($AE827&lt;&gt;"",VLOOKUP($AE827,Afleveradressen!$A$8:$P$57,5,FALSE),"")</f>
        <v/>
      </c>
      <c r="J827" s="101" t="str">
        <f>IF($AE827&lt;&gt;"",VLOOKUP($AE827,Afleveradressen!$A$8:$P$57,6,FALSE),"")</f>
        <v/>
      </c>
      <c r="K827" s="102" t="str">
        <f>IF($AE827&lt;&gt;"",VLOOKUP($AE827,Afleveradressen!$A$8:$P$57,7,FALSE),"")</f>
        <v/>
      </c>
      <c r="L827" s="72" t="str">
        <f>IF(AND('Taarten koppelen'!E34&lt;&gt;"",$Y827&lt;&gt;""),'Taarten koppelen'!E34,"")</f>
        <v/>
      </c>
      <c r="M827" s="72" t="str">
        <f>IF(AND('Taarten koppelen'!F34&lt;&gt;"",$Y827&lt;&gt;""),'Taarten koppelen'!F34,"")</f>
        <v/>
      </c>
      <c r="N827" s="72" t="str">
        <f>IF($AE827&lt;&gt;"",VLOOKUP($AE827,Afleveradressen!$A$8:$P$57,11,FALSE),"")</f>
        <v/>
      </c>
      <c r="O827" s="101" t="str">
        <f>IF($AE827&lt;&gt;"",VLOOKUP($AE827,Afleveradressen!$A$8:$P$57,12,FALSE),"")</f>
        <v/>
      </c>
      <c r="P827" s="72" t="str">
        <f>IF(AND('Taarten koppelen'!G34&lt;&gt;"",$Y827&lt;&gt;""),'Taarten koppelen'!G34,"")</f>
        <v/>
      </c>
      <c r="Q827" s="17" t="str">
        <f t="shared" si="24"/>
        <v/>
      </c>
      <c r="R827" s="102" t="str">
        <f>IF($AE827&lt;&gt;"",VLOOKUP($AE827,Afleveradressen!$A$8:$P$57,8,FALSE),"")</f>
        <v/>
      </c>
      <c r="S827" s="105" t="str">
        <f>IF($AE827&lt;&gt;"",VLOOKUP($AE827,Afleveradressen!$A$8:$P$57,14,FALSE),"")</f>
        <v/>
      </c>
      <c r="T827" s="103" t="str">
        <f>IF(S827&lt;&gt;"",VLOOKUP($S827,stamgegevens!$B$5:$E$15,3,FALSE),"")</f>
        <v/>
      </c>
      <c r="U827" s="103" t="str">
        <f>IF(T827&lt;&gt;"",VLOOKUP($S827,stamgegevens!$B$5:$E$15,4,FALSE),"")</f>
        <v/>
      </c>
      <c r="V827" s="17"/>
      <c r="W827" s="17"/>
      <c r="X827" s="17" t="str">
        <f>IF(Y827="","",VLOOKUP(Y827,stamgegevens!$C$23:$H$52,6,FALSE))</f>
        <v/>
      </c>
      <c r="Y827" s="104" t="str">
        <f>IF('Taarten koppelen'!$Z34&lt;&gt;"",'Taarten koppelen'!$Z$4,"")</f>
        <v/>
      </c>
      <c r="Z827" s="17" t="str">
        <f>IF('Taarten koppelen'!Z34&lt;&gt;"",'Taarten koppelen'!Z34,"")</f>
        <v/>
      </c>
      <c r="AE827" s="1" t="str">
        <f t="shared" si="25"/>
        <v/>
      </c>
    </row>
    <row r="828" spans="4:31" x14ac:dyDescent="0.2">
      <c r="D828" s="100" t="str">
        <f>IF($AE828&lt;&gt;"",VLOOKUP($AE828,Afleveradressen!$A$8:$P$57,15,FALSE),"")</f>
        <v/>
      </c>
      <c r="E828" s="17"/>
      <c r="F828" s="17" t="str">
        <f>IF(AE828&lt;&gt;"",Bestelformulier!$F$44,"")</f>
        <v/>
      </c>
      <c r="G828" s="104"/>
      <c r="H828" s="100" t="str">
        <f>IF($AE828&lt;&gt;"",VLOOKUP($AE828,Afleveradressen!$A$8:$P$57,4,FALSE),"")</f>
        <v/>
      </c>
      <c r="I828" s="101" t="str">
        <f>IF($AE828&lt;&gt;"",VLOOKUP($AE828,Afleveradressen!$A$8:$P$57,5,FALSE),"")</f>
        <v/>
      </c>
      <c r="J828" s="101" t="str">
        <f>IF($AE828&lt;&gt;"",VLOOKUP($AE828,Afleveradressen!$A$8:$P$57,6,FALSE),"")</f>
        <v/>
      </c>
      <c r="K828" s="102" t="str">
        <f>IF($AE828&lt;&gt;"",VLOOKUP($AE828,Afleveradressen!$A$8:$P$57,7,FALSE),"")</f>
        <v/>
      </c>
      <c r="L828" s="72" t="str">
        <f>IF(AND('Taarten koppelen'!E35&lt;&gt;"",$Y828&lt;&gt;""),'Taarten koppelen'!E35,"")</f>
        <v/>
      </c>
      <c r="M828" s="72" t="str">
        <f>IF(AND('Taarten koppelen'!F35&lt;&gt;"",$Y828&lt;&gt;""),'Taarten koppelen'!F35,"")</f>
        <v/>
      </c>
      <c r="N828" s="72" t="str">
        <f>IF($AE828&lt;&gt;"",VLOOKUP($AE828,Afleveradressen!$A$8:$P$57,11,FALSE),"")</f>
        <v/>
      </c>
      <c r="O828" s="101" t="str">
        <f>IF($AE828&lt;&gt;"",VLOOKUP($AE828,Afleveradressen!$A$8:$P$57,12,FALSE),"")</f>
        <v/>
      </c>
      <c r="P828" s="72" t="str">
        <f>IF(AND('Taarten koppelen'!G35&lt;&gt;"",$Y828&lt;&gt;""),'Taarten koppelen'!G35,"")</f>
        <v/>
      </c>
      <c r="Q828" s="17" t="str">
        <f t="shared" si="24"/>
        <v/>
      </c>
      <c r="R828" s="102" t="str">
        <f>IF($AE828&lt;&gt;"",VLOOKUP($AE828,Afleveradressen!$A$8:$P$57,8,FALSE),"")</f>
        <v/>
      </c>
      <c r="S828" s="105" t="str">
        <f>IF($AE828&lt;&gt;"",VLOOKUP($AE828,Afleveradressen!$A$8:$P$57,14,FALSE),"")</f>
        <v/>
      </c>
      <c r="T828" s="103" t="str">
        <f>IF(S828&lt;&gt;"",VLOOKUP($S828,stamgegevens!$B$5:$E$15,3,FALSE),"")</f>
        <v/>
      </c>
      <c r="U828" s="103" t="str">
        <f>IF(T828&lt;&gt;"",VLOOKUP($S828,stamgegevens!$B$5:$E$15,4,FALSE),"")</f>
        <v/>
      </c>
      <c r="V828" s="17"/>
      <c r="W828" s="17"/>
      <c r="X828" s="17" t="str">
        <f>IF(Y828="","",VLOOKUP(Y828,stamgegevens!$C$23:$H$52,6,FALSE))</f>
        <v/>
      </c>
      <c r="Y828" s="104" t="str">
        <f>IF('Taarten koppelen'!$Z35&lt;&gt;"",'Taarten koppelen'!$Z$4,"")</f>
        <v/>
      </c>
      <c r="Z828" s="17" t="str">
        <f>IF('Taarten koppelen'!Z35&lt;&gt;"",'Taarten koppelen'!Z35,"")</f>
        <v/>
      </c>
      <c r="AE828" s="1" t="str">
        <f t="shared" si="25"/>
        <v/>
      </c>
    </row>
    <row r="829" spans="4:31" x14ac:dyDescent="0.2">
      <c r="D829" s="100" t="str">
        <f>IF($AE829&lt;&gt;"",VLOOKUP($AE829,Afleveradressen!$A$8:$P$57,15,FALSE),"")</f>
        <v/>
      </c>
      <c r="E829" s="17"/>
      <c r="F829" s="17" t="str">
        <f>IF(AE829&lt;&gt;"",Bestelformulier!$F$44,"")</f>
        <v/>
      </c>
      <c r="G829" s="104"/>
      <c r="H829" s="100" t="str">
        <f>IF($AE829&lt;&gt;"",VLOOKUP($AE829,Afleveradressen!$A$8:$P$57,4,FALSE),"")</f>
        <v/>
      </c>
      <c r="I829" s="101" t="str">
        <f>IF($AE829&lt;&gt;"",VLOOKUP($AE829,Afleveradressen!$A$8:$P$57,5,FALSE),"")</f>
        <v/>
      </c>
      <c r="J829" s="101" t="str">
        <f>IF($AE829&lt;&gt;"",VLOOKUP($AE829,Afleveradressen!$A$8:$P$57,6,FALSE),"")</f>
        <v/>
      </c>
      <c r="K829" s="102" t="str">
        <f>IF($AE829&lt;&gt;"",VLOOKUP($AE829,Afleveradressen!$A$8:$P$57,7,FALSE),"")</f>
        <v/>
      </c>
      <c r="L829" s="72" t="str">
        <f>IF(AND('Taarten koppelen'!E36&lt;&gt;"",$Y829&lt;&gt;""),'Taarten koppelen'!E36,"")</f>
        <v/>
      </c>
      <c r="M829" s="72" t="str">
        <f>IF(AND('Taarten koppelen'!F36&lt;&gt;"",$Y829&lt;&gt;""),'Taarten koppelen'!F36,"")</f>
        <v/>
      </c>
      <c r="N829" s="72" t="str">
        <f>IF($AE829&lt;&gt;"",VLOOKUP($AE829,Afleveradressen!$A$8:$P$57,11,FALSE),"")</f>
        <v/>
      </c>
      <c r="O829" s="101" t="str">
        <f>IF($AE829&lt;&gt;"",VLOOKUP($AE829,Afleveradressen!$A$8:$P$57,12,FALSE),"")</f>
        <v/>
      </c>
      <c r="P829" s="72" t="str">
        <f>IF(AND('Taarten koppelen'!G36&lt;&gt;"",$Y829&lt;&gt;""),'Taarten koppelen'!G36,"")</f>
        <v/>
      </c>
      <c r="Q829" s="17" t="str">
        <f t="shared" si="24"/>
        <v/>
      </c>
      <c r="R829" s="102" t="str">
        <f>IF($AE829&lt;&gt;"",VLOOKUP($AE829,Afleveradressen!$A$8:$P$57,8,FALSE),"")</f>
        <v/>
      </c>
      <c r="S829" s="105" t="str">
        <f>IF($AE829&lt;&gt;"",VLOOKUP($AE829,Afleveradressen!$A$8:$P$57,14,FALSE),"")</f>
        <v/>
      </c>
      <c r="T829" s="103" t="str">
        <f>IF(S829&lt;&gt;"",VLOOKUP($S829,stamgegevens!$B$5:$E$15,3,FALSE),"")</f>
        <v/>
      </c>
      <c r="U829" s="103" t="str">
        <f>IF(T829&lt;&gt;"",VLOOKUP($S829,stamgegevens!$B$5:$E$15,4,FALSE),"")</f>
        <v/>
      </c>
      <c r="V829" s="17"/>
      <c r="W829" s="17"/>
      <c r="X829" s="17" t="str">
        <f>IF(Y829="","",VLOOKUP(Y829,stamgegevens!$C$23:$H$52,6,FALSE))</f>
        <v/>
      </c>
      <c r="Y829" s="104" t="str">
        <f>IF('Taarten koppelen'!$Z36&lt;&gt;"",'Taarten koppelen'!$Z$4,"")</f>
        <v/>
      </c>
      <c r="Z829" s="17" t="str">
        <f>IF('Taarten koppelen'!Z36&lt;&gt;"",'Taarten koppelen'!Z36,"")</f>
        <v/>
      </c>
      <c r="AE829" s="1" t="str">
        <f t="shared" si="25"/>
        <v/>
      </c>
    </row>
    <row r="830" spans="4:31" x14ac:dyDescent="0.2">
      <c r="D830" s="100" t="str">
        <f>IF($AE830&lt;&gt;"",VLOOKUP($AE830,Afleveradressen!$A$8:$P$57,15,FALSE),"")</f>
        <v/>
      </c>
      <c r="E830" s="17"/>
      <c r="F830" s="17" t="str">
        <f>IF(AE830&lt;&gt;"",Bestelformulier!$F$44,"")</f>
        <v/>
      </c>
      <c r="G830" s="104"/>
      <c r="H830" s="100" t="str">
        <f>IF($AE830&lt;&gt;"",VLOOKUP($AE830,Afleveradressen!$A$8:$P$57,4,FALSE),"")</f>
        <v/>
      </c>
      <c r="I830" s="101" t="str">
        <f>IF($AE830&lt;&gt;"",VLOOKUP($AE830,Afleveradressen!$A$8:$P$57,5,FALSE),"")</f>
        <v/>
      </c>
      <c r="J830" s="101" t="str">
        <f>IF($AE830&lt;&gt;"",VLOOKUP($AE830,Afleveradressen!$A$8:$P$57,6,FALSE),"")</f>
        <v/>
      </c>
      <c r="K830" s="102" t="str">
        <f>IF($AE830&lt;&gt;"",VLOOKUP($AE830,Afleveradressen!$A$8:$P$57,7,FALSE),"")</f>
        <v/>
      </c>
      <c r="L830" s="72" t="str">
        <f>IF(AND('Taarten koppelen'!E37&lt;&gt;"",$Y830&lt;&gt;""),'Taarten koppelen'!E37,"")</f>
        <v/>
      </c>
      <c r="M830" s="72" t="str">
        <f>IF(AND('Taarten koppelen'!F37&lt;&gt;"",$Y830&lt;&gt;""),'Taarten koppelen'!F37,"")</f>
        <v/>
      </c>
      <c r="N830" s="72" t="str">
        <f>IF($AE830&lt;&gt;"",VLOOKUP($AE830,Afleveradressen!$A$8:$P$57,11,FALSE),"")</f>
        <v/>
      </c>
      <c r="O830" s="101" t="str">
        <f>IF($AE830&lt;&gt;"",VLOOKUP($AE830,Afleveradressen!$A$8:$P$57,12,FALSE),"")</f>
        <v/>
      </c>
      <c r="P830" s="72" t="str">
        <f>IF(AND('Taarten koppelen'!G37&lt;&gt;"",$Y830&lt;&gt;""),'Taarten koppelen'!G37,"")</f>
        <v/>
      </c>
      <c r="Q830" s="17" t="str">
        <f t="shared" si="24"/>
        <v/>
      </c>
      <c r="R830" s="102" t="str">
        <f>IF($AE830&lt;&gt;"",VLOOKUP($AE830,Afleveradressen!$A$8:$P$57,8,FALSE),"")</f>
        <v/>
      </c>
      <c r="S830" s="105" t="str">
        <f>IF($AE830&lt;&gt;"",VLOOKUP($AE830,Afleveradressen!$A$8:$P$57,14,FALSE),"")</f>
        <v/>
      </c>
      <c r="T830" s="103" t="str">
        <f>IF(S830&lt;&gt;"",VLOOKUP($S830,stamgegevens!$B$5:$E$15,3,FALSE),"")</f>
        <v/>
      </c>
      <c r="U830" s="103" t="str">
        <f>IF(T830&lt;&gt;"",VLOOKUP($S830,stamgegevens!$B$5:$E$15,4,FALSE),"")</f>
        <v/>
      </c>
      <c r="V830" s="17"/>
      <c r="W830" s="17"/>
      <c r="X830" s="17" t="str">
        <f>IF(Y830="","",VLOOKUP(Y830,stamgegevens!$C$23:$H$52,6,FALSE))</f>
        <v/>
      </c>
      <c r="Y830" s="104" t="str">
        <f>IF('Taarten koppelen'!$Z37&lt;&gt;"",'Taarten koppelen'!$Z$4,"")</f>
        <v/>
      </c>
      <c r="Z830" s="17" t="str">
        <f>IF('Taarten koppelen'!Z37&lt;&gt;"",'Taarten koppelen'!Z37,"")</f>
        <v/>
      </c>
      <c r="AE830" s="1" t="str">
        <f t="shared" si="25"/>
        <v/>
      </c>
    </row>
    <row r="831" spans="4:31" x14ac:dyDescent="0.2">
      <c r="D831" s="100" t="str">
        <f>IF($AE831&lt;&gt;"",VLOOKUP($AE831,Afleveradressen!$A$8:$P$57,15,FALSE),"")</f>
        <v/>
      </c>
      <c r="E831" s="17"/>
      <c r="F831" s="17" t="str">
        <f>IF(AE831&lt;&gt;"",Bestelformulier!$F$44,"")</f>
        <v/>
      </c>
      <c r="G831" s="104"/>
      <c r="H831" s="100" t="str">
        <f>IF($AE831&lt;&gt;"",VLOOKUP($AE831,Afleveradressen!$A$8:$P$57,4,FALSE),"")</f>
        <v/>
      </c>
      <c r="I831" s="101" t="str">
        <f>IF($AE831&lt;&gt;"",VLOOKUP($AE831,Afleveradressen!$A$8:$P$57,5,FALSE),"")</f>
        <v/>
      </c>
      <c r="J831" s="101" t="str">
        <f>IF($AE831&lt;&gt;"",VLOOKUP($AE831,Afleveradressen!$A$8:$P$57,6,FALSE),"")</f>
        <v/>
      </c>
      <c r="K831" s="102" t="str">
        <f>IF($AE831&lt;&gt;"",VLOOKUP($AE831,Afleveradressen!$A$8:$P$57,7,FALSE),"")</f>
        <v/>
      </c>
      <c r="L831" s="72" t="str">
        <f>IF(AND('Taarten koppelen'!E38&lt;&gt;"",$Y831&lt;&gt;""),'Taarten koppelen'!E38,"")</f>
        <v/>
      </c>
      <c r="M831" s="72" t="str">
        <f>IF(AND('Taarten koppelen'!F38&lt;&gt;"",$Y831&lt;&gt;""),'Taarten koppelen'!F38,"")</f>
        <v/>
      </c>
      <c r="N831" s="72" t="str">
        <f>IF($AE831&lt;&gt;"",VLOOKUP($AE831,Afleveradressen!$A$8:$P$57,11,FALSE),"")</f>
        <v/>
      </c>
      <c r="O831" s="101" t="str">
        <f>IF($AE831&lt;&gt;"",VLOOKUP($AE831,Afleveradressen!$A$8:$P$57,12,FALSE),"")</f>
        <v/>
      </c>
      <c r="P831" s="72" t="str">
        <f>IF(AND('Taarten koppelen'!G38&lt;&gt;"",$Y831&lt;&gt;""),'Taarten koppelen'!G38,"")</f>
        <v/>
      </c>
      <c r="Q831" s="17" t="str">
        <f t="shared" si="24"/>
        <v/>
      </c>
      <c r="R831" s="102" t="str">
        <f>IF($AE831&lt;&gt;"",VLOOKUP($AE831,Afleveradressen!$A$8:$P$57,8,FALSE),"")</f>
        <v/>
      </c>
      <c r="S831" s="105" t="str">
        <f>IF($AE831&lt;&gt;"",VLOOKUP($AE831,Afleveradressen!$A$8:$P$57,14,FALSE),"")</f>
        <v/>
      </c>
      <c r="T831" s="103" t="str">
        <f>IF(S831&lt;&gt;"",VLOOKUP($S831,stamgegevens!$B$5:$E$15,3,FALSE),"")</f>
        <v/>
      </c>
      <c r="U831" s="103" t="str">
        <f>IF(T831&lt;&gt;"",VLOOKUP($S831,stamgegevens!$B$5:$E$15,4,FALSE),"")</f>
        <v/>
      </c>
      <c r="V831" s="17"/>
      <c r="W831" s="17"/>
      <c r="X831" s="17" t="str">
        <f>IF(Y831="","",VLOOKUP(Y831,stamgegevens!$C$23:$H$52,6,FALSE))</f>
        <v/>
      </c>
      <c r="Y831" s="104" t="str">
        <f>IF('Taarten koppelen'!$Z38&lt;&gt;"",'Taarten koppelen'!$Z$4,"")</f>
        <v/>
      </c>
      <c r="Z831" s="17" t="str">
        <f>IF('Taarten koppelen'!Z38&lt;&gt;"",'Taarten koppelen'!Z38,"")</f>
        <v/>
      </c>
      <c r="AE831" s="1" t="str">
        <f t="shared" si="25"/>
        <v/>
      </c>
    </row>
    <row r="832" spans="4:31" x14ac:dyDescent="0.2">
      <c r="D832" s="100" t="str">
        <f>IF($AE832&lt;&gt;"",VLOOKUP($AE832,Afleveradressen!$A$8:$P$57,15,FALSE),"")</f>
        <v/>
      </c>
      <c r="E832" s="17"/>
      <c r="F832" s="17" t="str">
        <f>IF(AE832&lt;&gt;"",Bestelformulier!$F$44,"")</f>
        <v/>
      </c>
      <c r="G832" s="104"/>
      <c r="H832" s="100" t="str">
        <f>IF($AE832&lt;&gt;"",VLOOKUP($AE832,Afleveradressen!$A$8:$P$57,4,FALSE),"")</f>
        <v/>
      </c>
      <c r="I832" s="101" t="str">
        <f>IF($AE832&lt;&gt;"",VLOOKUP($AE832,Afleveradressen!$A$8:$P$57,5,FALSE),"")</f>
        <v/>
      </c>
      <c r="J832" s="101" t="str">
        <f>IF($AE832&lt;&gt;"",VLOOKUP($AE832,Afleveradressen!$A$8:$P$57,6,FALSE),"")</f>
        <v/>
      </c>
      <c r="K832" s="102" t="str">
        <f>IF($AE832&lt;&gt;"",VLOOKUP($AE832,Afleveradressen!$A$8:$P$57,7,FALSE),"")</f>
        <v/>
      </c>
      <c r="L832" s="72" t="str">
        <f>IF(AND('Taarten koppelen'!E39&lt;&gt;"",$Y832&lt;&gt;""),'Taarten koppelen'!E39,"")</f>
        <v/>
      </c>
      <c r="M832" s="72" t="str">
        <f>IF(AND('Taarten koppelen'!F39&lt;&gt;"",$Y832&lt;&gt;""),'Taarten koppelen'!F39,"")</f>
        <v/>
      </c>
      <c r="N832" s="72" t="str">
        <f>IF($AE832&lt;&gt;"",VLOOKUP($AE832,Afleveradressen!$A$8:$P$57,11,FALSE),"")</f>
        <v/>
      </c>
      <c r="O832" s="101" t="str">
        <f>IF($AE832&lt;&gt;"",VLOOKUP($AE832,Afleveradressen!$A$8:$P$57,12,FALSE),"")</f>
        <v/>
      </c>
      <c r="P832" s="72" t="str">
        <f>IF(AND('Taarten koppelen'!G39&lt;&gt;"",$Y832&lt;&gt;""),'Taarten koppelen'!G39,"")</f>
        <v/>
      </c>
      <c r="Q832" s="17" t="str">
        <f t="shared" si="24"/>
        <v/>
      </c>
      <c r="R832" s="102" t="str">
        <f>IF($AE832&lt;&gt;"",VLOOKUP($AE832,Afleveradressen!$A$8:$P$57,8,FALSE),"")</f>
        <v/>
      </c>
      <c r="S832" s="105" t="str">
        <f>IF($AE832&lt;&gt;"",VLOOKUP($AE832,Afleveradressen!$A$8:$P$57,14,FALSE),"")</f>
        <v/>
      </c>
      <c r="T832" s="103" t="str">
        <f>IF(S832&lt;&gt;"",VLOOKUP($S832,stamgegevens!$B$5:$E$15,3,FALSE),"")</f>
        <v/>
      </c>
      <c r="U832" s="103" t="str">
        <f>IF(T832&lt;&gt;"",VLOOKUP($S832,stamgegevens!$B$5:$E$15,4,FALSE),"")</f>
        <v/>
      </c>
      <c r="V832" s="17"/>
      <c r="W832" s="17"/>
      <c r="X832" s="17" t="str">
        <f>IF(Y832="","",VLOOKUP(Y832,stamgegevens!$C$23:$H$52,6,FALSE))</f>
        <v/>
      </c>
      <c r="Y832" s="104" t="str">
        <f>IF('Taarten koppelen'!$Z39&lt;&gt;"",'Taarten koppelen'!$Z$4,"")</f>
        <v/>
      </c>
      <c r="Z832" s="17" t="str">
        <f>IF('Taarten koppelen'!Z39&lt;&gt;"",'Taarten koppelen'!Z39,"")</f>
        <v/>
      </c>
      <c r="AE832" s="1" t="str">
        <f t="shared" si="25"/>
        <v/>
      </c>
    </row>
    <row r="833" spans="4:31" x14ac:dyDescent="0.2">
      <c r="D833" s="100" t="str">
        <f>IF($AE833&lt;&gt;"",VLOOKUP($AE833,Afleveradressen!$A$8:$P$57,15,FALSE),"")</f>
        <v/>
      </c>
      <c r="E833" s="17"/>
      <c r="F833" s="17" t="str">
        <f>IF(AE833&lt;&gt;"",Bestelformulier!$F$44,"")</f>
        <v/>
      </c>
      <c r="G833" s="104"/>
      <c r="H833" s="100" t="str">
        <f>IF($AE833&lt;&gt;"",VLOOKUP($AE833,Afleveradressen!$A$8:$P$57,4,FALSE),"")</f>
        <v/>
      </c>
      <c r="I833" s="101" t="str">
        <f>IF($AE833&lt;&gt;"",VLOOKUP($AE833,Afleveradressen!$A$8:$P$57,5,FALSE),"")</f>
        <v/>
      </c>
      <c r="J833" s="101" t="str">
        <f>IF($AE833&lt;&gt;"",VLOOKUP($AE833,Afleveradressen!$A$8:$P$57,6,FALSE),"")</f>
        <v/>
      </c>
      <c r="K833" s="102" t="str">
        <f>IF($AE833&lt;&gt;"",VLOOKUP($AE833,Afleveradressen!$A$8:$P$57,7,FALSE),"")</f>
        <v/>
      </c>
      <c r="L833" s="72" t="str">
        <f>IF(AND('Taarten koppelen'!E40&lt;&gt;"",$Y833&lt;&gt;""),'Taarten koppelen'!E40,"")</f>
        <v/>
      </c>
      <c r="M833" s="72" t="str">
        <f>IF(AND('Taarten koppelen'!F40&lt;&gt;"",$Y833&lt;&gt;""),'Taarten koppelen'!F40,"")</f>
        <v/>
      </c>
      <c r="N833" s="72" t="str">
        <f>IF($AE833&lt;&gt;"",VLOOKUP($AE833,Afleveradressen!$A$8:$P$57,11,FALSE),"")</f>
        <v/>
      </c>
      <c r="O833" s="101" t="str">
        <f>IF($AE833&lt;&gt;"",VLOOKUP($AE833,Afleveradressen!$A$8:$P$57,12,FALSE),"")</f>
        <v/>
      </c>
      <c r="P833" s="72" t="str">
        <f>IF(AND('Taarten koppelen'!G40&lt;&gt;"",$Y833&lt;&gt;""),'Taarten koppelen'!G40,"")</f>
        <v/>
      </c>
      <c r="Q833" s="17" t="str">
        <f t="shared" si="24"/>
        <v/>
      </c>
      <c r="R833" s="102" t="str">
        <f>IF($AE833&lt;&gt;"",VLOOKUP($AE833,Afleveradressen!$A$8:$P$57,8,FALSE),"")</f>
        <v/>
      </c>
      <c r="S833" s="105" t="str">
        <f>IF($AE833&lt;&gt;"",VLOOKUP($AE833,Afleveradressen!$A$8:$P$57,14,FALSE),"")</f>
        <v/>
      </c>
      <c r="T833" s="103" t="str">
        <f>IF(S833&lt;&gt;"",VLOOKUP($S833,stamgegevens!$B$5:$E$15,3,FALSE),"")</f>
        <v/>
      </c>
      <c r="U833" s="103" t="str">
        <f>IF(T833&lt;&gt;"",VLOOKUP($S833,stamgegevens!$B$5:$E$15,4,FALSE),"")</f>
        <v/>
      </c>
      <c r="V833" s="17"/>
      <c r="W833" s="17"/>
      <c r="X833" s="17" t="str">
        <f>IF(Y833="","",VLOOKUP(Y833,stamgegevens!$C$23:$H$52,6,FALSE))</f>
        <v/>
      </c>
      <c r="Y833" s="104" t="str">
        <f>IF('Taarten koppelen'!$Z40&lt;&gt;"",'Taarten koppelen'!$Z$4,"")</f>
        <v/>
      </c>
      <c r="Z833" s="17" t="str">
        <f>IF('Taarten koppelen'!Z40&lt;&gt;"",'Taarten koppelen'!Z40,"")</f>
        <v/>
      </c>
      <c r="AE833" s="1" t="str">
        <f t="shared" si="25"/>
        <v/>
      </c>
    </row>
    <row r="834" spans="4:31" x14ac:dyDescent="0.2">
      <c r="D834" s="100" t="str">
        <f>IF($AE834&lt;&gt;"",VLOOKUP($AE834,Afleveradressen!$A$8:$P$57,15,FALSE),"")</f>
        <v/>
      </c>
      <c r="E834" s="17"/>
      <c r="F834" s="17" t="str">
        <f>IF(AE834&lt;&gt;"",Bestelformulier!$F$44,"")</f>
        <v/>
      </c>
      <c r="G834" s="104"/>
      <c r="H834" s="100" t="str">
        <f>IF($AE834&lt;&gt;"",VLOOKUP($AE834,Afleveradressen!$A$8:$P$57,4,FALSE),"")</f>
        <v/>
      </c>
      <c r="I834" s="101" t="str">
        <f>IF($AE834&lt;&gt;"",VLOOKUP($AE834,Afleveradressen!$A$8:$P$57,5,FALSE),"")</f>
        <v/>
      </c>
      <c r="J834" s="101" t="str">
        <f>IF($AE834&lt;&gt;"",VLOOKUP($AE834,Afleveradressen!$A$8:$P$57,6,FALSE),"")</f>
        <v/>
      </c>
      <c r="K834" s="102" t="str">
        <f>IF($AE834&lt;&gt;"",VLOOKUP($AE834,Afleveradressen!$A$8:$P$57,7,FALSE),"")</f>
        <v/>
      </c>
      <c r="L834" s="72" t="str">
        <f>IF(AND('Taarten koppelen'!E41&lt;&gt;"",$Y834&lt;&gt;""),'Taarten koppelen'!E41,"")</f>
        <v/>
      </c>
      <c r="M834" s="72" t="str">
        <f>IF(AND('Taarten koppelen'!F41&lt;&gt;"",$Y834&lt;&gt;""),'Taarten koppelen'!F41,"")</f>
        <v/>
      </c>
      <c r="N834" s="72" t="str">
        <f>IF($AE834&lt;&gt;"",VLOOKUP($AE834,Afleveradressen!$A$8:$P$57,11,FALSE),"")</f>
        <v/>
      </c>
      <c r="O834" s="101" t="str">
        <f>IF($AE834&lt;&gt;"",VLOOKUP($AE834,Afleveradressen!$A$8:$P$57,12,FALSE),"")</f>
        <v/>
      </c>
      <c r="P834" s="72" t="str">
        <f>IF(AND('Taarten koppelen'!G41&lt;&gt;"",$Y834&lt;&gt;""),'Taarten koppelen'!G41,"")</f>
        <v/>
      </c>
      <c r="Q834" s="17" t="str">
        <f t="shared" si="24"/>
        <v/>
      </c>
      <c r="R834" s="102" t="str">
        <f>IF($AE834&lt;&gt;"",VLOOKUP($AE834,Afleveradressen!$A$8:$P$57,8,FALSE),"")</f>
        <v/>
      </c>
      <c r="S834" s="105" t="str">
        <f>IF($AE834&lt;&gt;"",VLOOKUP($AE834,Afleveradressen!$A$8:$P$57,14,FALSE),"")</f>
        <v/>
      </c>
      <c r="T834" s="103" t="str">
        <f>IF(S834&lt;&gt;"",VLOOKUP($S834,stamgegevens!$B$5:$E$15,3,FALSE),"")</f>
        <v/>
      </c>
      <c r="U834" s="103" t="str">
        <f>IF(T834&lt;&gt;"",VLOOKUP($S834,stamgegevens!$B$5:$E$15,4,FALSE),"")</f>
        <v/>
      </c>
      <c r="V834" s="17"/>
      <c r="W834" s="17"/>
      <c r="X834" s="17" t="str">
        <f>IF(Y834="","",VLOOKUP(Y834,stamgegevens!$C$23:$H$52,6,FALSE))</f>
        <v/>
      </c>
      <c r="Y834" s="104" t="str">
        <f>IF('Taarten koppelen'!$Z41&lt;&gt;"",'Taarten koppelen'!$Z$4,"")</f>
        <v/>
      </c>
      <c r="Z834" s="17" t="str">
        <f>IF('Taarten koppelen'!Z41&lt;&gt;"",'Taarten koppelen'!Z41,"")</f>
        <v/>
      </c>
      <c r="AE834" s="1" t="str">
        <f t="shared" si="25"/>
        <v/>
      </c>
    </row>
    <row r="835" spans="4:31" x14ac:dyDescent="0.2">
      <c r="D835" s="100" t="str">
        <f>IF($AE835&lt;&gt;"",VLOOKUP($AE835,Afleveradressen!$A$8:$P$57,15,FALSE),"")</f>
        <v/>
      </c>
      <c r="E835" s="17"/>
      <c r="F835" s="17" t="str">
        <f>IF(AE835&lt;&gt;"",Bestelformulier!$F$44,"")</f>
        <v/>
      </c>
      <c r="G835" s="104"/>
      <c r="H835" s="100" t="str">
        <f>IF($AE835&lt;&gt;"",VLOOKUP($AE835,Afleveradressen!$A$8:$P$57,4,FALSE),"")</f>
        <v/>
      </c>
      <c r="I835" s="101" t="str">
        <f>IF($AE835&lt;&gt;"",VLOOKUP($AE835,Afleveradressen!$A$8:$P$57,5,FALSE),"")</f>
        <v/>
      </c>
      <c r="J835" s="101" t="str">
        <f>IF($AE835&lt;&gt;"",VLOOKUP($AE835,Afleveradressen!$A$8:$P$57,6,FALSE),"")</f>
        <v/>
      </c>
      <c r="K835" s="102" t="str">
        <f>IF($AE835&lt;&gt;"",VLOOKUP($AE835,Afleveradressen!$A$8:$P$57,7,FALSE),"")</f>
        <v/>
      </c>
      <c r="L835" s="72" t="str">
        <f>IF(AND('Taarten koppelen'!E42&lt;&gt;"",$Y835&lt;&gt;""),'Taarten koppelen'!E42,"")</f>
        <v/>
      </c>
      <c r="M835" s="72" t="str">
        <f>IF(AND('Taarten koppelen'!F42&lt;&gt;"",$Y835&lt;&gt;""),'Taarten koppelen'!F42,"")</f>
        <v/>
      </c>
      <c r="N835" s="72" t="str">
        <f>IF($AE835&lt;&gt;"",VLOOKUP($AE835,Afleveradressen!$A$8:$P$57,11,FALSE),"")</f>
        <v/>
      </c>
      <c r="O835" s="101" t="str">
        <f>IF($AE835&lt;&gt;"",VLOOKUP($AE835,Afleveradressen!$A$8:$P$57,12,FALSE),"")</f>
        <v/>
      </c>
      <c r="P835" s="72" t="str">
        <f>IF(AND('Taarten koppelen'!G42&lt;&gt;"",$Y835&lt;&gt;""),'Taarten koppelen'!G42,"")</f>
        <v/>
      </c>
      <c r="Q835" s="17" t="str">
        <f t="shared" si="24"/>
        <v/>
      </c>
      <c r="R835" s="102" t="str">
        <f>IF($AE835&lt;&gt;"",VLOOKUP($AE835,Afleveradressen!$A$8:$P$57,8,FALSE),"")</f>
        <v/>
      </c>
      <c r="S835" s="105" t="str">
        <f>IF($AE835&lt;&gt;"",VLOOKUP($AE835,Afleveradressen!$A$8:$P$57,14,FALSE),"")</f>
        <v/>
      </c>
      <c r="T835" s="103" t="str">
        <f>IF(S835&lt;&gt;"",VLOOKUP($S835,stamgegevens!$B$5:$E$15,3,FALSE),"")</f>
        <v/>
      </c>
      <c r="U835" s="103" t="str">
        <f>IF(T835&lt;&gt;"",VLOOKUP($S835,stamgegevens!$B$5:$E$15,4,FALSE),"")</f>
        <v/>
      </c>
      <c r="V835" s="17"/>
      <c r="W835" s="17"/>
      <c r="X835" s="17" t="str">
        <f>IF(Y835="","",VLOOKUP(Y835,stamgegevens!$C$23:$H$52,6,FALSE))</f>
        <v/>
      </c>
      <c r="Y835" s="104" t="str">
        <f>IF('Taarten koppelen'!$Z42&lt;&gt;"",'Taarten koppelen'!$Z$4,"")</f>
        <v/>
      </c>
      <c r="Z835" s="17" t="str">
        <f>IF('Taarten koppelen'!Z42&lt;&gt;"",'Taarten koppelen'!Z42,"")</f>
        <v/>
      </c>
      <c r="AE835" s="1" t="str">
        <f t="shared" si="25"/>
        <v/>
      </c>
    </row>
    <row r="836" spans="4:31" x14ac:dyDescent="0.2">
      <c r="D836" s="100" t="str">
        <f>IF($AE836&lt;&gt;"",VLOOKUP($AE836,Afleveradressen!$A$8:$P$57,15,FALSE),"")</f>
        <v/>
      </c>
      <c r="E836" s="17"/>
      <c r="F836" s="17" t="str">
        <f>IF(AE836&lt;&gt;"",Bestelformulier!$F$44,"")</f>
        <v/>
      </c>
      <c r="G836" s="104"/>
      <c r="H836" s="100" t="str">
        <f>IF($AE836&lt;&gt;"",VLOOKUP($AE836,Afleveradressen!$A$8:$P$57,4,FALSE),"")</f>
        <v/>
      </c>
      <c r="I836" s="101" t="str">
        <f>IF($AE836&lt;&gt;"",VLOOKUP($AE836,Afleveradressen!$A$8:$P$57,5,FALSE),"")</f>
        <v/>
      </c>
      <c r="J836" s="101" t="str">
        <f>IF($AE836&lt;&gt;"",VLOOKUP($AE836,Afleveradressen!$A$8:$P$57,6,FALSE),"")</f>
        <v/>
      </c>
      <c r="K836" s="102" t="str">
        <f>IF($AE836&lt;&gt;"",VLOOKUP($AE836,Afleveradressen!$A$8:$P$57,7,FALSE),"")</f>
        <v/>
      </c>
      <c r="L836" s="72" t="str">
        <f>IF(AND('Taarten koppelen'!E43&lt;&gt;"",$Y836&lt;&gt;""),'Taarten koppelen'!E43,"")</f>
        <v/>
      </c>
      <c r="M836" s="72" t="str">
        <f>IF(AND('Taarten koppelen'!F43&lt;&gt;"",$Y836&lt;&gt;""),'Taarten koppelen'!F43,"")</f>
        <v/>
      </c>
      <c r="N836" s="72" t="str">
        <f>IF($AE836&lt;&gt;"",VLOOKUP($AE836,Afleveradressen!$A$8:$P$57,11,FALSE),"")</f>
        <v/>
      </c>
      <c r="O836" s="101" t="str">
        <f>IF($AE836&lt;&gt;"",VLOOKUP($AE836,Afleveradressen!$A$8:$P$57,12,FALSE),"")</f>
        <v/>
      </c>
      <c r="P836" s="72" t="str">
        <f>IF(AND('Taarten koppelen'!G43&lt;&gt;"",$Y836&lt;&gt;""),'Taarten koppelen'!G43,"")</f>
        <v/>
      </c>
      <c r="Q836" s="17" t="str">
        <f t="shared" si="24"/>
        <v/>
      </c>
      <c r="R836" s="102" t="str">
        <f>IF($AE836&lt;&gt;"",VLOOKUP($AE836,Afleveradressen!$A$8:$P$57,8,FALSE),"")</f>
        <v/>
      </c>
      <c r="S836" s="105" t="str">
        <f>IF($AE836&lt;&gt;"",VLOOKUP($AE836,Afleveradressen!$A$8:$P$57,14,FALSE),"")</f>
        <v/>
      </c>
      <c r="T836" s="103" t="str">
        <f>IF(S836&lt;&gt;"",VLOOKUP($S836,stamgegevens!$B$5:$E$15,3,FALSE),"")</f>
        <v/>
      </c>
      <c r="U836" s="103" t="str">
        <f>IF(T836&lt;&gt;"",VLOOKUP($S836,stamgegevens!$B$5:$E$15,4,FALSE),"")</f>
        <v/>
      </c>
      <c r="V836" s="17"/>
      <c r="W836" s="17"/>
      <c r="X836" s="17" t="str">
        <f>IF(Y836="","",VLOOKUP(Y836,stamgegevens!$C$23:$H$52,6,FALSE))</f>
        <v/>
      </c>
      <c r="Y836" s="104" t="str">
        <f>IF('Taarten koppelen'!$Z43&lt;&gt;"",'Taarten koppelen'!$Z$4,"")</f>
        <v/>
      </c>
      <c r="Z836" s="17" t="str">
        <f>IF('Taarten koppelen'!Z43&lt;&gt;"",'Taarten koppelen'!Z43,"")</f>
        <v/>
      </c>
      <c r="AE836" s="1" t="str">
        <f t="shared" si="25"/>
        <v/>
      </c>
    </row>
    <row r="837" spans="4:31" x14ac:dyDescent="0.2">
      <c r="D837" s="100" t="str">
        <f>IF($AE837&lt;&gt;"",VLOOKUP($AE837,Afleveradressen!$A$8:$P$57,15,FALSE),"")</f>
        <v/>
      </c>
      <c r="E837" s="17"/>
      <c r="F837" s="17" t="str">
        <f>IF(AE837&lt;&gt;"",Bestelformulier!$F$44,"")</f>
        <v/>
      </c>
      <c r="G837" s="104"/>
      <c r="H837" s="100" t="str">
        <f>IF($AE837&lt;&gt;"",VLOOKUP($AE837,Afleveradressen!$A$8:$P$57,4,FALSE),"")</f>
        <v/>
      </c>
      <c r="I837" s="101" t="str">
        <f>IF($AE837&lt;&gt;"",VLOOKUP($AE837,Afleveradressen!$A$8:$P$57,5,FALSE),"")</f>
        <v/>
      </c>
      <c r="J837" s="101" t="str">
        <f>IF($AE837&lt;&gt;"",VLOOKUP($AE837,Afleveradressen!$A$8:$P$57,6,FALSE),"")</f>
        <v/>
      </c>
      <c r="K837" s="102" t="str">
        <f>IF($AE837&lt;&gt;"",VLOOKUP($AE837,Afleveradressen!$A$8:$P$57,7,FALSE),"")</f>
        <v/>
      </c>
      <c r="L837" s="72" t="str">
        <f>IF(AND('Taarten koppelen'!E44&lt;&gt;"",$Y837&lt;&gt;""),'Taarten koppelen'!E44,"")</f>
        <v/>
      </c>
      <c r="M837" s="72" t="str">
        <f>IF(AND('Taarten koppelen'!F44&lt;&gt;"",$Y837&lt;&gt;""),'Taarten koppelen'!F44,"")</f>
        <v/>
      </c>
      <c r="N837" s="72" t="str">
        <f>IF($AE837&lt;&gt;"",VLOOKUP($AE837,Afleveradressen!$A$8:$P$57,11,FALSE),"")</f>
        <v/>
      </c>
      <c r="O837" s="101" t="str">
        <f>IF($AE837&lt;&gt;"",VLOOKUP($AE837,Afleveradressen!$A$8:$P$57,12,FALSE),"")</f>
        <v/>
      </c>
      <c r="P837" s="72" t="str">
        <f>IF(AND('Taarten koppelen'!G44&lt;&gt;"",$Y837&lt;&gt;""),'Taarten koppelen'!G44,"")</f>
        <v/>
      </c>
      <c r="Q837" s="17" t="str">
        <f t="shared" si="24"/>
        <v/>
      </c>
      <c r="R837" s="102" t="str">
        <f>IF($AE837&lt;&gt;"",VLOOKUP($AE837,Afleveradressen!$A$8:$P$57,8,FALSE),"")</f>
        <v/>
      </c>
      <c r="S837" s="105" t="str">
        <f>IF($AE837&lt;&gt;"",VLOOKUP($AE837,Afleveradressen!$A$8:$P$57,14,FALSE),"")</f>
        <v/>
      </c>
      <c r="T837" s="103" t="str">
        <f>IF(S837&lt;&gt;"",VLOOKUP($S837,stamgegevens!$B$5:$E$15,3,FALSE),"")</f>
        <v/>
      </c>
      <c r="U837" s="103" t="str">
        <f>IF(T837&lt;&gt;"",VLOOKUP($S837,stamgegevens!$B$5:$E$15,4,FALSE),"")</f>
        <v/>
      </c>
      <c r="V837" s="17"/>
      <c r="W837" s="17"/>
      <c r="X837" s="17" t="str">
        <f>IF(Y837="","",VLOOKUP(Y837,stamgegevens!$C$23:$H$52,6,FALSE))</f>
        <v/>
      </c>
      <c r="Y837" s="104" t="str">
        <f>IF('Taarten koppelen'!$Z44&lt;&gt;"",'Taarten koppelen'!$Z$4,"")</f>
        <v/>
      </c>
      <c r="Z837" s="17" t="str">
        <f>IF('Taarten koppelen'!Z44&lt;&gt;"",'Taarten koppelen'!Z44,"")</f>
        <v/>
      </c>
      <c r="AE837" s="1" t="str">
        <f t="shared" si="25"/>
        <v/>
      </c>
    </row>
    <row r="838" spans="4:31" x14ac:dyDescent="0.2">
      <c r="D838" s="100" t="str">
        <f>IF($AE838&lt;&gt;"",VLOOKUP($AE838,Afleveradressen!$A$8:$P$57,15,FALSE),"")</f>
        <v/>
      </c>
      <c r="E838" s="17"/>
      <c r="F838" s="17" t="str">
        <f>IF(AE838&lt;&gt;"",Bestelformulier!$F$44,"")</f>
        <v/>
      </c>
      <c r="G838" s="104"/>
      <c r="H838" s="100" t="str">
        <f>IF($AE838&lt;&gt;"",VLOOKUP($AE838,Afleveradressen!$A$8:$P$57,4,FALSE),"")</f>
        <v/>
      </c>
      <c r="I838" s="101" t="str">
        <f>IF($AE838&lt;&gt;"",VLOOKUP($AE838,Afleveradressen!$A$8:$P$57,5,FALSE),"")</f>
        <v/>
      </c>
      <c r="J838" s="101" t="str">
        <f>IF($AE838&lt;&gt;"",VLOOKUP($AE838,Afleveradressen!$A$8:$P$57,6,FALSE),"")</f>
        <v/>
      </c>
      <c r="K838" s="102" t="str">
        <f>IF($AE838&lt;&gt;"",VLOOKUP($AE838,Afleveradressen!$A$8:$P$57,7,FALSE),"")</f>
        <v/>
      </c>
      <c r="L838" s="72" t="str">
        <f>IF(AND('Taarten koppelen'!E45&lt;&gt;"",$Y838&lt;&gt;""),'Taarten koppelen'!E45,"")</f>
        <v/>
      </c>
      <c r="M838" s="72" t="str">
        <f>IF(AND('Taarten koppelen'!F45&lt;&gt;"",$Y838&lt;&gt;""),'Taarten koppelen'!F45,"")</f>
        <v/>
      </c>
      <c r="N838" s="72" t="str">
        <f>IF($AE838&lt;&gt;"",VLOOKUP($AE838,Afleveradressen!$A$8:$P$57,11,FALSE),"")</f>
        <v/>
      </c>
      <c r="O838" s="101" t="str">
        <f>IF($AE838&lt;&gt;"",VLOOKUP($AE838,Afleveradressen!$A$8:$P$57,12,FALSE),"")</f>
        <v/>
      </c>
      <c r="P838" s="72" t="str">
        <f>IF(AND('Taarten koppelen'!G45&lt;&gt;"",$Y838&lt;&gt;""),'Taarten koppelen'!G45,"")</f>
        <v/>
      </c>
      <c r="Q838" s="17" t="str">
        <f t="shared" si="24"/>
        <v/>
      </c>
      <c r="R838" s="102" t="str">
        <f>IF($AE838&lt;&gt;"",VLOOKUP($AE838,Afleveradressen!$A$8:$P$57,8,FALSE),"")</f>
        <v/>
      </c>
      <c r="S838" s="105" t="str">
        <f>IF($AE838&lt;&gt;"",VLOOKUP($AE838,Afleveradressen!$A$8:$P$57,14,FALSE),"")</f>
        <v/>
      </c>
      <c r="T838" s="103" t="str">
        <f>IF(S838&lt;&gt;"",VLOOKUP($S838,stamgegevens!$B$5:$E$15,3,FALSE),"")</f>
        <v/>
      </c>
      <c r="U838" s="103" t="str">
        <f>IF(T838&lt;&gt;"",VLOOKUP($S838,stamgegevens!$B$5:$E$15,4,FALSE),"")</f>
        <v/>
      </c>
      <c r="V838" s="17"/>
      <c r="W838" s="17"/>
      <c r="X838" s="17" t="str">
        <f>IF(Y838="","",VLOOKUP(Y838,stamgegevens!$C$23:$H$52,6,FALSE))</f>
        <v/>
      </c>
      <c r="Y838" s="104" t="str">
        <f>IF('Taarten koppelen'!$Z45&lt;&gt;"",'Taarten koppelen'!$Z$4,"")</f>
        <v/>
      </c>
      <c r="Z838" s="17" t="str">
        <f>IF('Taarten koppelen'!Z45&lt;&gt;"",'Taarten koppelen'!Z45,"")</f>
        <v/>
      </c>
      <c r="AE838" s="1" t="str">
        <f t="shared" si="25"/>
        <v/>
      </c>
    </row>
    <row r="839" spans="4:31" x14ac:dyDescent="0.2">
      <c r="D839" s="100" t="str">
        <f>IF($AE839&lt;&gt;"",VLOOKUP($AE839,Afleveradressen!$A$8:$P$57,15,FALSE),"")</f>
        <v/>
      </c>
      <c r="E839" s="17"/>
      <c r="F839" s="17" t="str">
        <f>IF(AE839&lt;&gt;"",Bestelformulier!$F$44,"")</f>
        <v/>
      </c>
      <c r="G839" s="104"/>
      <c r="H839" s="100" t="str">
        <f>IF($AE839&lt;&gt;"",VLOOKUP($AE839,Afleveradressen!$A$8:$P$57,4,FALSE),"")</f>
        <v/>
      </c>
      <c r="I839" s="101" t="str">
        <f>IF($AE839&lt;&gt;"",VLOOKUP($AE839,Afleveradressen!$A$8:$P$57,5,FALSE),"")</f>
        <v/>
      </c>
      <c r="J839" s="101" t="str">
        <f>IF($AE839&lt;&gt;"",VLOOKUP($AE839,Afleveradressen!$A$8:$P$57,6,FALSE),"")</f>
        <v/>
      </c>
      <c r="K839" s="102" t="str">
        <f>IF($AE839&lt;&gt;"",VLOOKUP($AE839,Afleveradressen!$A$8:$P$57,7,FALSE),"")</f>
        <v/>
      </c>
      <c r="L839" s="72" t="str">
        <f>IF(AND('Taarten koppelen'!E46&lt;&gt;"",$Y839&lt;&gt;""),'Taarten koppelen'!E46,"")</f>
        <v/>
      </c>
      <c r="M839" s="72" t="str">
        <f>IF(AND('Taarten koppelen'!F46&lt;&gt;"",$Y839&lt;&gt;""),'Taarten koppelen'!F46,"")</f>
        <v/>
      </c>
      <c r="N839" s="72" t="str">
        <f>IF($AE839&lt;&gt;"",VLOOKUP($AE839,Afleveradressen!$A$8:$P$57,11,FALSE),"")</f>
        <v/>
      </c>
      <c r="O839" s="101" t="str">
        <f>IF($AE839&lt;&gt;"",VLOOKUP($AE839,Afleveradressen!$A$8:$P$57,12,FALSE),"")</f>
        <v/>
      </c>
      <c r="P839" s="72" t="str">
        <f>IF(AND('Taarten koppelen'!G46&lt;&gt;"",$Y839&lt;&gt;""),'Taarten koppelen'!G46,"")</f>
        <v/>
      </c>
      <c r="Q839" s="17" t="str">
        <f t="shared" ref="Q839:Q856" si="26">IF(P839&lt;&gt;"","NL","")</f>
        <v/>
      </c>
      <c r="R839" s="102" t="str">
        <f>IF($AE839&lt;&gt;"",VLOOKUP($AE839,Afleveradressen!$A$8:$P$57,8,FALSE),"")</f>
        <v/>
      </c>
      <c r="S839" s="105" t="str">
        <f>IF($AE839&lt;&gt;"",VLOOKUP($AE839,Afleveradressen!$A$8:$P$57,14,FALSE),"")</f>
        <v/>
      </c>
      <c r="T839" s="103" t="str">
        <f>IF(S839&lt;&gt;"",VLOOKUP($S839,stamgegevens!$B$5:$E$15,3,FALSE),"")</f>
        <v/>
      </c>
      <c r="U839" s="103" t="str">
        <f>IF(T839&lt;&gt;"",VLOOKUP($S839,stamgegevens!$B$5:$E$15,4,FALSE),"")</f>
        <v/>
      </c>
      <c r="V839" s="17"/>
      <c r="W839" s="17"/>
      <c r="X839" s="17" t="str">
        <f>IF(Y839="","",VLOOKUP(Y839,stamgegevens!$C$23:$H$52,6,FALSE))</f>
        <v/>
      </c>
      <c r="Y839" s="104" t="str">
        <f>IF('Taarten koppelen'!$Z46&lt;&gt;"",'Taarten koppelen'!$Z$4,"")</f>
        <v/>
      </c>
      <c r="Z839" s="17" t="str">
        <f>IF('Taarten koppelen'!Z46&lt;&gt;"",'Taarten koppelen'!Z46,"")</f>
        <v/>
      </c>
      <c r="AE839" s="1" t="str">
        <f t="shared" si="25"/>
        <v/>
      </c>
    </row>
    <row r="840" spans="4:31" x14ac:dyDescent="0.2">
      <c r="D840" s="100" t="str">
        <f>IF($AE840&lt;&gt;"",VLOOKUP($AE840,Afleveradressen!$A$8:$P$57,15,FALSE),"")</f>
        <v/>
      </c>
      <c r="E840" s="17"/>
      <c r="F840" s="17" t="str">
        <f>IF(AE840&lt;&gt;"",Bestelformulier!$F$44,"")</f>
        <v/>
      </c>
      <c r="G840" s="104"/>
      <c r="H840" s="100" t="str">
        <f>IF($AE840&lt;&gt;"",VLOOKUP($AE840,Afleveradressen!$A$8:$P$57,4,FALSE),"")</f>
        <v/>
      </c>
      <c r="I840" s="101" t="str">
        <f>IF($AE840&lt;&gt;"",VLOOKUP($AE840,Afleveradressen!$A$8:$P$57,5,FALSE),"")</f>
        <v/>
      </c>
      <c r="J840" s="101" t="str">
        <f>IF($AE840&lt;&gt;"",VLOOKUP($AE840,Afleveradressen!$A$8:$P$57,6,FALSE),"")</f>
        <v/>
      </c>
      <c r="K840" s="102" t="str">
        <f>IF($AE840&lt;&gt;"",VLOOKUP($AE840,Afleveradressen!$A$8:$P$57,7,FALSE),"")</f>
        <v/>
      </c>
      <c r="L840" s="72" t="str">
        <f>IF(AND('Taarten koppelen'!E47&lt;&gt;"",$Y840&lt;&gt;""),'Taarten koppelen'!E47,"")</f>
        <v/>
      </c>
      <c r="M840" s="72" t="str">
        <f>IF(AND('Taarten koppelen'!F47&lt;&gt;"",$Y840&lt;&gt;""),'Taarten koppelen'!F47,"")</f>
        <v/>
      </c>
      <c r="N840" s="72" t="str">
        <f>IF($AE840&lt;&gt;"",VLOOKUP($AE840,Afleveradressen!$A$8:$P$57,11,FALSE),"")</f>
        <v/>
      </c>
      <c r="O840" s="101" t="str">
        <f>IF($AE840&lt;&gt;"",VLOOKUP($AE840,Afleveradressen!$A$8:$P$57,12,FALSE),"")</f>
        <v/>
      </c>
      <c r="P840" s="72" t="str">
        <f>IF(AND('Taarten koppelen'!G47&lt;&gt;"",$Y840&lt;&gt;""),'Taarten koppelen'!G47,"")</f>
        <v/>
      </c>
      <c r="Q840" s="17" t="str">
        <f t="shared" si="26"/>
        <v/>
      </c>
      <c r="R840" s="102" t="str">
        <f>IF($AE840&lt;&gt;"",VLOOKUP($AE840,Afleveradressen!$A$8:$P$57,8,FALSE),"")</f>
        <v/>
      </c>
      <c r="S840" s="105" t="str">
        <f>IF($AE840&lt;&gt;"",VLOOKUP($AE840,Afleveradressen!$A$8:$P$57,14,FALSE),"")</f>
        <v/>
      </c>
      <c r="T840" s="103" t="str">
        <f>IF(S840&lt;&gt;"",VLOOKUP($S840,stamgegevens!$B$5:$E$15,3,FALSE),"")</f>
        <v/>
      </c>
      <c r="U840" s="103" t="str">
        <f>IF(T840&lt;&gt;"",VLOOKUP($S840,stamgegevens!$B$5:$E$15,4,FALSE),"")</f>
        <v/>
      </c>
      <c r="V840" s="17"/>
      <c r="W840" s="17"/>
      <c r="X840" s="17" t="str">
        <f>IF(Y840="","",VLOOKUP(Y840,stamgegevens!$C$23:$H$52,6,FALSE))</f>
        <v/>
      </c>
      <c r="Y840" s="104" t="str">
        <f>IF('Taarten koppelen'!$Z47&lt;&gt;"",'Taarten koppelen'!$Z$4,"")</f>
        <v/>
      </c>
      <c r="Z840" s="17" t="str">
        <f>IF('Taarten koppelen'!Z47&lt;&gt;"",'Taarten koppelen'!Z47,"")</f>
        <v/>
      </c>
      <c r="AE840" s="1" t="str">
        <f t="shared" ref="AE840:AE856" si="27">CONCATENATE(L840,M840,P840)</f>
        <v/>
      </c>
    </row>
    <row r="841" spans="4:31" x14ac:dyDescent="0.2">
      <c r="D841" s="100" t="str">
        <f>IF($AE841&lt;&gt;"",VLOOKUP($AE841,Afleveradressen!$A$8:$P$57,15,FALSE),"")</f>
        <v/>
      </c>
      <c r="E841" s="17"/>
      <c r="F841" s="17" t="str">
        <f>IF(AE841&lt;&gt;"",Bestelformulier!$F$44,"")</f>
        <v/>
      </c>
      <c r="G841" s="104"/>
      <c r="H841" s="100" t="str">
        <f>IF($AE841&lt;&gt;"",VLOOKUP($AE841,Afleveradressen!$A$8:$P$57,4,FALSE),"")</f>
        <v/>
      </c>
      <c r="I841" s="101" t="str">
        <f>IF($AE841&lt;&gt;"",VLOOKUP($AE841,Afleveradressen!$A$8:$P$57,5,FALSE),"")</f>
        <v/>
      </c>
      <c r="J841" s="101" t="str">
        <f>IF($AE841&lt;&gt;"",VLOOKUP($AE841,Afleveradressen!$A$8:$P$57,6,FALSE),"")</f>
        <v/>
      </c>
      <c r="K841" s="102" t="str">
        <f>IF($AE841&lt;&gt;"",VLOOKUP($AE841,Afleveradressen!$A$8:$P$57,7,FALSE),"")</f>
        <v/>
      </c>
      <c r="L841" s="72" t="str">
        <f>IF(AND('Taarten koppelen'!E48&lt;&gt;"",$Y841&lt;&gt;""),'Taarten koppelen'!E48,"")</f>
        <v/>
      </c>
      <c r="M841" s="72" t="str">
        <f>IF(AND('Taarten koppelen'!F48&lt;&gt;"",$Y841&lt;&gt;""),'Taarten koppelen'!F48,"")</f>
        <v/>
      </c>
      <c r="N841" s="72" t="str">
        <f>IF($AE841&lt;&gt;"",VLOOKUP($AE841,Afleveradressen!$A$8:$P$57,11,FALSE),"")</f>
        <v/>
      </c>
      <c r="O841" s="101" t="str">
        <f>IF($AE841&lt;&gt;"",VLOOKUP($AE841,Afleveradressen!$A$8:$P$57,12,FALSE),"")</f>
        <v/>
      </c>
      <c r="P841" s="72" t="str">
        <f>IF(AND('Taarten koppelen'!G48&lt;&gt;"",$Y841&lt;&gt;""),'Taarten koppelen'!G48,"")</f>
        <v/>
      </c>
      <c r="Q841" s="17" t="str">
        <f t="shared" si="26"/>
        <v/>
      </c>
      <c r="R841" s="102" t="str">
        <f>IF($AE841&lt;&gt;"",VLOOKUP($AE841,Afleveradressen!$A$8:$P$57,8,FALSE),"")</f>
        <v/>
      </c>
      <c r="S841" s="105" t="str">
        <f>IF($AE841&lt;&gt;"",VLOOKUP($AE841,Afleveradressen!$A$8:$P$57,14,FALSE),"")</f>
        <v/>
      </c>
      <c r="T841" s="103" t="str">
        <f>IF(S841&lt;&gt;"",VLOOKUP($S841,stamgegevens!$B$5:$E$15,3,FALSE),"")</f>
        <v/>
      </c>
      <c r="U841" s="103" t="str">
        <f>IF(T841&lt;&gt;"",VLOOKUP($S841,stamgegevens!$B$5:$E$15,4,FALSE),"")</f>
        <v/>
      </c>
      <c r="V841" s="17"/>
      <c r="W841" s="17"/>
      <c r="X841" s="17" t="str">
        <f>IF(Y841="","",VLOOKUP(Y841,stamgegevens!$C$23:$H$52,6,FALSE))</f>
        <v/>
      </c>
      <c r="Y841" s="104" t="str">
        <f>IF('Taarten koppelen'!$Z48&lt;&gt;"",'Taarten koppelen'!$Z$4,"")</f>
        <v/>
      </c>
      <c r="Z841" s="17" t="str">
        <f>IF('Taarten koppelen'!Z48&lt;&gt;"",'Taarten koppelen'!Z48,"")</f>
        <v/>
      </c>
      <c r="AE841" s="1" t="str">
        <f t="shared" si="27"/>
        <v/>
      </c>
    </row>
    <row r="842" spans="4:31" x14ac:dyDescent="0.2">
      <c r="D842" s="100" t="str">
        <f>IF($AE842&lt;&gt;"",VLOOKUP($AE842,Afleveradressen!$A$8:$P$57,15,FALSE),"")</f>
        <v/>
      </c>
      <c r="E842" s="17"/>
      <c r="F842" s="17" t="str">
        <f>IF(AE842&lt;&gt;"",Bestelformulier!$F$44,"")</f>
        <v/>
      </c>
      <c r="G842" s="104"/>
      <c r="H842" s="100" t="str">
        <f>IF($AE842&lt;&gt;"",VLOOKUP($AE842,Afleveradressen!$A$8:$P$57,4,FALSE),"")</f>
        <v/>
      </c>
      <c r="I842" s="101" t="str">
        <f>IF($AE842&lt;&gt;"",VLOOKUP($AE842,Afleveradressen!$A$8:$P$57,5,FALSE),"")</f>
        <v/>
      </c>
      <c r="J842" s="101" t="str">
        <f>IF($AE842&lt;&gt;"",VLOOKUP($AE842,Afleveradressen!$A$8:$P$57,6,FALSE),"")</f>
        <v/>
      </c>
      <c r="K842" s="102" t="str">
        <f>IF($AE842&lt;&gt;"",VLOOKUP($AE842,Afleveradressen!$A$8:$P$57,7,FALSE),"")</f>
        <v/>
      </c>
      <c r="L842" s="72" t="str">
        <f>IF(AND('Taarten koppelen'!E49&lt;&gt;"",$Y842&lt;&gt;""),'Taarten koppelen'!E49,"")</f>
        <v/>
      </c>
      <c r="M842" s="72" t="str">
        <f>IF(AND('Taarten koppelen'!F49&lt;&gt;"",$Y842&lt;&gt;""),'Taarten koppelen'!F49,"")</f>
        <v/>
      </c>
      <c r="N842" s="72" t="str">
        <f>IF($AE842&lt;&gt;"",VLOOKUP($AE842,Afleveradressen!$A$8:$P$57,11,FALSE),"")</f>
        <v/>
      </c>
      <c r="O842" s="101" t="str">
        <f>IF($AE842&lt;&gt;"",VLOOKUP($AE842,Afleveradressen!$A$8:$P$57,12,FALSE),"")</f>
        <v/>
      </c>
      <c r="P842" s="72" t="str">
        <f>IF(AND('Taarten koppelen'!G49&lt;&gt;"",$Y842&lt;&gt;""),'Taarten koppelen'!G49,"")</f>
        <v/>
      </c>
      <c r="Q842" s="17" t="str">
        <f t="shared" si="26"/>
        <v/>
      </c>
      <c r="R842" s="102" t="str">
        <f>IF($AE842&lt;&gt;"",VLOOKUP($AE842,Afleveradressen!$A$8:$P$57,8,FALSE),"")</f>
        <v/>
      </c>
      <c r="S842" s="105" t="str">
        <f>IF($AE842&lt;&gt;"",VLOOKUP($AE842,Afleveradressen!$A$8:$P$57,14,FALSE),"")</f>
        <v/>
      </c>
      <c r="T842" s="103" t="str">
        <f>IF(S842&lt;&gt;"",VLOOKUP($S842,stamgegevens!$B$5:$E$15,3,FALSE),"")</f>
        <v/>
      </c>
      <c r="U842" s="103" t="str">
        <f>IF(T842&lt;&gt;"",VLOOKUP($S842,stamgegevens!$B$5:$E$15,4,FALSE),"")</f>
        <v/>
      </c>
      <c r="V842" s="17"/>
      <c r="W842" s="17"/>
      <c r="X842" s="17" t="str">
        <f>IF(Y842="","",VLOOKUP(Y842,stamgegevens!$C$23:$H$52,6,FALSE))</f>
        <v/>
      </c>
      <c r="Y842" s="104" t="str">
        <f>IF('Taarten koppelen'!$Z49&lt;&gt;"",'Taarten koppelen'!$Z$4,"")</f>
        <v/>
      </c>
      <c r="Z842" s="17" t="str">
        <f>IF('Taarten koppelen'!Z49&lt;&gt;"",'Taarten koppelen'!Z49,"")</f>
        <v/>
      </c>
      <c r="AE842" s="1" t="str">
        <f t="shared" si="27"/>
        <v/>
      </c>
    </row>
    <row r="843" spans="4:31" x14ac:dyDescent="0.2">
      <c r="D843" s="100" t="str">
        <f>IF($AE843&lt;&gt;"",VLOOKUP($AE843,Afleveradressen!$A$8:$P$57,15,FALSE),"")</f>
        <v/>
      </c>
      <c r="E843" s="17"/>
      <c r="F843" s="17" t="str">
        <f>IF(AE843&lt;&gt;"",Bestelformulier!$F$44,"")</f>
        <v/>
      </c>
      <c r="G843" s="104"/>
      <c r="H843" s="100" t="str">
        <f>IF($AE843&lt;&gt;"",VLOOKUP($AE843,Afleveradressen!$A$8:$P$57,4,FALSE),"")</f>
        <v/>
      </c>
      <c r="I843" s="101" t="str">
        <f>IF($AE843&lt;&gt;"",VLOOKUP($AE843,Afleveradressen!$A$8:$P$57,5,FALSE),"")</f>
        <v/>
      </c>
      <c r="J843" s="101" t="str">
        <f>IF($AE843&lt;&gt;"",VLOOKUP($AE843,Afleveradressen!$A$8:$P$57,6,FALSE),"")</f>
        <v/>
      </c>
      <c r="K843" s="102" t="str">
        <f>IF($AE843&lt;&gt;"",VLOOKUP($AE843,Afleveradressen!$A$8:$P$57,7,FALSE),"")</f>
        <v/>
      </c>
      <c r="L843" s="72" t="str">
        <f>IF(AND('Taarten koppelen'!E50&lt;&gt;"",$Y843&lt;&gt;""),'Taarten koppelen'!E50,"")</f>
        <v/>
      </c>
      <c r="M843" s="72" t="str">
        <f>IF(AND('Taarten koppelen'!F50&lt;&gt;"",$Y843&lt;&gt;""),'Taarten koppelen'!F50,"")</f>
        <v/>
      </c>
      <c r="N843" s="72" t="str">
        <f>IF($AE843&lt;&gt;"",VLOOKUP($AE843,Afleveradressen!$A$8:$P$57,11,FALSE),"")</f>
        <v/>
      </c>
      <c r="O843" s="101" t="str">
        <f>IF($AE843&lt;&gt;"",VLOOKUP($AE843,Afleveradressen!$A$8:$P$57,12,FALSE),"")</f>
        <v/>
      </c>
      <c r="P843" s="72" t="str">
        <f>IF(AND('Taarten koppelen'!G50&lt;&gt;"",$Y843&lt;&gt;""),'Taarten koppelen'!G50,"")</f>
        <v/>
      </c>
      <c r="Q843" s="17" t="str">
        <f t="shared" si="26"/>
        <v/>
      </c>
      <c r="R843" s="102" t="str">
        <f>IF($AE843&lt;&gt;"",VLOOKUP($AE843,Afleveradressen!$A$8:$P$57,8,FALSE),"")</f>
        <v/>
      </c>
      <c r="S843" s="105" t="str">
        <f>IF($AE843&lt;&gt;"",VLOOKUP($AE843,Afleveradressen!$A$8:$P$57,14,FALSE),"")</f>
        <v/>
      </c>
      <c r="T843" s="103" t="str">
        <f>IF(S843&lt;&gt;"",VLOOKUP($S843,stamgegevens!$B$5:$E$15,3,FALSE),"")</f>
        <v/>
      </c>
      <c r="U843" s="103" t="str">
        <f>IF(T843&lt;&gt;"",VLOOKUP($S843,stamgegevens!$B$5:$E$15,4,FALSE),"")</f>
        <v/>
      </c>
      <c r="V843" s="17"/>
      <c r="W843" s="17"/>
      <c r="X843" s="17" t="str">
        <f>IF(Y843="","",VLOOKUP(Y843,stamgegevens!$C$23:$H$52,6,FALSE))</f>
        <v/>
      </c>
      <c r="Y843" s="104" t="str">
        <f>IF('Taarten koppelen'!$Z50&lt;&gt;"",'Taarten koppelen'!$Z$4,"")</f>
        <v/>
      </c>
      <c r="Z843" s="17" t="str">
        <f>IF('Taarten koppelen'!Z50&lt;&gt;"",'Taarten koppelen'!Z50,"")</f>
        <v/>
      </c>
      <c r="AE843" s="1" t="str">
        <f t="shared" si="27"/>
        <v/>
      </c>
    </row>
    <row r="844" spans="4:31" x14ac:dyDescent="0.2">
      <c r="D844" s="100" t="str">
        <f>IF($AE844&lt;&gt;"",VLOOKUP($AE844,Afleveradressen!$A$8:$P$57,15,FALSE),"")</f>
        <v/>
      </c>
      <c r="E844" s="17"/>
      <c r="F844" s="17" t="str">
        <f>IF(AE844&lt;&gt;"",Bestelformulier!$F$44,"")</f>
        <v/>
      </c>
      <c r="G844" s="104"/>
      <c r="H844" s="100" t="str">
        <f>IF($AE844&lt;&gt;"",VLOOKUP($AE844,Afleveradressen!$A$8:$P$57,4,FALSE),"")</f>
        <v/>
      </c>
      <c r="I844" s="101" t="str">
        <f>IF($AE844&lt;&gt;"",VLOOKUP($AE844,Afleveradressen!$A$8:$P$57,5,FALSE),"")</f>
        <v/>
      </c>
      <c r="J844" s="101" t="str">
        <f>IF($AE844&lt;&gt;"",VLOOKUP($AE844,Afleveradressen!$A$8:$P$57,6,FALSE),"")</f>
        <v/>
      </c>
      <c r="K844" s="102" t="str">
        <f>IF($AE844&lt;&gt;"",VLOOKUP($AE844,Afleveradressen!$A$8:$P$57,7,FALSE),"")</f>
        <v/>
      </c>
      <c r="L844" s="72" t="str">
        <f>IF(AND('Taarten koppelen'!E51&lt;&gt;"",$Y844&lt;&gt;""),'Taarten koppelen'!E51,"")</f>
        <v/>
      </c>
      <c r="M844" s="72" t="str">
        <f>IF(AND('Taarten koppelen'!F51&lt;&gt;"",$Y844&lt;&gt;""),'Taarten koppelen'!F51,"")</f>
        <v/>
      </c>
      <c r="N844" s="72" t="str">
        <f>IF($AE844&lt;&gt;"",VLOOKUP($AE844,Afleveradressen!$A$8:$P$57,11,FALSE),"")</f>
        <v/>
      </c>
      <c r="O844" s="101" t="str">
        <f>IF($AE844&lt;&gt;"",VLOOKUP($AE844,Afleveradressen!$A$8:$P$57,12,FALSE),"")</f>
        <v/>
      </c>
      <c r="P844" s="72" t="str">
        <f>IF(AND('Taarten koppelen'!G51&lt;&gt;"",$Y844&lt;&gt;""),'Taarten koppelen'!G51,"")</f>
        <v/>
      </c>
      <c r="Q844" s="17" t="str">
        <f t="shared" si="26"/>
        <v/>
      </c>
      <c r="R844" s="102" t="str">
        <f>IF($AE844&lt;&gt;"",VLOOKUP($AE844,Afleveradressen!$A$8:$P$57,8,FALSE),"")</f>
        <v/>
      </c>
      <c r="S844" s="105" t="str">
        <f>IF($AE844&lt;&gt;"",VLOOKUP($AE844,Afleveradressen!$A$8:$P$57,14,FALSE),"")</f>
        <v/>
      </c>
      <c r="T844" s="103" t="str">
        <f>IF(S844&lt;&gt;"",VLOOKUP($S844,stamgegevens!$B$5:$E$15,3,FALSE),"")</f>
        <v/>
      </c>
      <c r="U844" s="103" t="str">
        <f>IF(T844&lt;&gt;"",VLOOKUP($S844,stamgegevens!$B$5:$E$15,4,FALSE),"")</f>
        <v/>
      </c>
      <c r="V844" s="17"/>
      <c r="W844" s="17"/>
      <c r="X844" s="17" t="str">
        <f>IF(Y844="","",VLOOKUP(Y844,stamgegevens!$C$23:$H$52,6,FALSE))</f>
        <v/>
      </c>
      <c r="Y844" s="104" t="str">
        <f>IF('Taarten koppelen'!$Z51&lt;&gt;"",'Taarten koppelen'!$Z$4,"")</f>
        <v/>
      </c>
      <c r="Z844" s="17" t="str">
        <f>IF('Taarten koppelen'!Z51&lt;&gt;"",'Taarten koppelen'!Z51,"")</f>
        <v/>
      </c>
      <c r="AE844" s="1" t="str">
        <f t="shared" si="27"/>
        <v/>
      </c>
    </row>
    <row r="845" spans="4:31" x14ac:dyDescent="0.2">
      <c r="D845" s="100" t="str">
        <f>IF($AE845&lt;&gt;"",VLOOKUP($AE845,Afleveradressen!$A$8:$P$57,15,FALSE),"")</f>
        <v/>
      </c>
      <c r="E845" s="17"/>
      <c r="F845" s="17" t="str">
        <f>IF(AE845&lt;&gt;"",Bestelformulier!$F$44,"")</f>
        <v/>
      </c>
      <c r="G845" s="104"/>
      <c r="H845" s="100" t="str">
        <f>IF($AE845&lt;&gt;"",VLOOKUP($AE845,Afleveradressen!$A$8:$P$57,4,FALSE),"")</f>
        <v/>
      </c>
      <c r="I845" s="101" t="str">
        <f>IF($AE845&lt;&gt;"",VLOOKUP($AE845,Afleveradressen!$A$8:$P$57,5,FALSE),"")</f>
        <v/>
      </c>
      <c r="J845" s="101" t="str">
        <f>IF($AE845&lt;&gt;"",VLOOKUP($AE845,Afleveradressen!$A$8:$P$57,6,FALSE),"")</f>
        <v/>
      </c>
      <c r="K845" s="102" t="str">
        <f>IF($AE845&lt;&gt;"",VLOOKUP($AE845,Afleveradressen!$A$8:$P$57,7,FALSE),"")</f>
        <v/>
      </c>
      <c r="L845" s="72" t="str">
        <f>IF(AND('Taarten koppelen'!E52&lt;&gt;"",$Y845&lt;&gt;""),'Taarten koppelen'!E52,"")</f>
        <v/>
      </c>
      <c r="M845" s="72" t="str">
        <f>IF(AND('Taarten koppelen'!F52&lt;&gt;"",$Y845&lt;&gt;""),'Taarten koppelen'!F52,"")</f>
        <v/>
      </c>
      <c r="N845" s="72" t="str">
        <f>IF($AE845&lt;&gt;"",VLOOKUP($AE845,Afleveradressen!$A$8:$P$57,11,FALSE),"")</f>
        <v/>
      </c>
      <c r="O845" s="101" t="str">
        <f>IF($AE845&lt;&gt;"",VLOOKUP($AE845,Afleveradressen!$A$8:$P$57,12,FALSE),"")</f>
        <v/>
      </c>
      <c r="P845" s="72" t="str">
        <f>IF(AND('Taarten koppelen'!G52&lt;&gt;"",$Y845&lt;&gt;""),'Taarten koppelen'!G52,"")</f>
        <v/>
      </c>
      <c r="Q845" s="17" t="str">
        <f t="shared" si="26"/>
        <v/>
      </c>
      <c r="R845" s="102" t="str">
        <f>IF($AE845&lt;&gt;"",VLOOKUP($AE845,Afleveradressen!$A$8:$P$57,8,FALSE),"")</f>
        <v/>
      </c>
      <c r="S845" s="105" t="str">
        <f>IF($AE845&lt;&gt;"",VLOOKUP($AE845,Afleveradressen!$A$8:$P$57,14,FALSE),"")</f>
        <v/>
      </c>
      <c r="T845" s="103" t="str">
        <f>IF(S845&lt;&gt;"",VLOOKUP($S845,stamgegevens!$B$5:$E$15,3,FALSE),"")</f>
        <v/>
      </c>
      <c r="U845" s="103" t="str">
        <f>IF(T845&lt;&gt;"",VLOOKUP($S845,stamgegevens!$B$5:$E$15,4,FALSE),"")</f>
        <v/>
      </c>
      <c r="V845" s="17"/>
      <c r="W845" s="17"/>
      <c r="X845" s="17" t="str">
        <f>IF(Y845="","",VLOOKUP(Y845,stamgegevens!$C$23:$H$52,6,FALSE))</f>
        <v/>
      </c>
      <c r="Y845" s="104" t="str">
        <f>IF('Taarten koppelen'!$Z52&lt;&gt;"",'Taarten koppelen'!$Z$4,"")</f>
        <v/>
      </c>
      <c r="Z845" s="17" t="str">
        <f>IF('Taarten koppelen'!Z52&lt;&gt;"",'Taarten koppelen'!Z52,"")</f>
        <v/>
      </c>
      <c r="AE845" s="1" t="str">
        <f t="shared" si="27"/>
        <v/>
      </c>
    </row>
    <row r="846" spans="4:31" x14ac:dyDescent="0.2">
      <c r="D846" s="100" t="str">
        <f>IF($AE846&lt;&gt;"",VLOOKUP($AE846,Afleveradressen!$A$8:$P$57,15,FALSE),"")</f>
        <v/>
      </c>
      <c r="E846" s="17"/>
      <c r="F846" s="17" t="str">
        <f>IF(AE846&lt;&gt;"",Bestelformulier!$F$44,"")</f>
        <v/>
      </c>
      <c r="G846" s="104"/>
      <c r="H846" s="100" t="str">
        <f>IF($AE846&lt;&gt;"",VLOOKUP($AE846,Afleveradressen!$A$8:$P$57,4,FALSE),"")</f>
        <v/>
      </c>
      <c r="I846" s="101" t="str">
        <f>IF($AE846&lt;&gt;"",VLOOKUP($AE846,Afleveradressen!$A$8:$P$57,5,FALSE),"")</f>
        <v/>
      </c>
      <c r="J846" s="101" t="str">
        <f>IF($AE846&lt;&gt;"",VLOOKUP($AE846,Afleveradressen!$A$8:$P$57,6,FALSE),"")</f>
        <v/>
      </c>
      <c r="K846" s="102" t="str">
        <f>IF($AE846&lt;&gt;"",VLOOKUP($AE846,Afleveradressen!$A$8:$P$57,7,FALSE),"")</f>
        <v/>
      </c>
      <c r="L846" s="72" t="str">
        <f>IF(AND('Taarten koppelen'!E53&lt;&gt;"",$Y846&lt;&gt;""),'Taarten koppelen'!E53,"")</f>
        <v/>
      </c>
      <c r="M846" s="72" t="str">
        <f>IF(AND('Taarten koppelen'!F53&lt;&gt;"",$Y846&lt;&gt;""),'Taarten koppelen'!F53,"")</f>
        <v/>
      </c>
      <c r="N846" s="72" t="str">
        <f>IF($AE846&lt;&gt;"",VLOOKUP($AE846,Afleveradressen!$A$8:$P$57,11,FALSE),"")</f>
        <v/>
      </c>
      <c r="O846" s="101" t="str">
        <f>IF($AE846&lt;&gt;"",VLOOKUP($AE846,Afleveradressen!$A$8:$P$57,12,FALSE),"")</f>
        <v/>
      </c>
      <c r="P846" s="72" t="str">
        <f>IF(AND('Taarten koppelen'!G53&lt;&gt;"",$Y846&lt;&gt;""),'Taarten koppelen'!G53,"")</f>
        <v/>
      </c>
      <c r="Q846" s="17" t="str">
        <f t="shared" si="26"/>
        <v/>
      </c>
      <c r="R846" s="102" t="str">
        <f>IF($AE846&lt;&gt;"",VLOOKUP($AE846,Afleveradressen!$A$8:$P$57,8,FALSE),"")</f>
        <v/>
      </c>
      <c r="S846" s="105" t="str">
        <f>IF($AE846&lt;&gt;"",VLOOKUP($AE846,Afleveradressen!$A$8:$P$57,14,FALSE),"")</f>
        <v/>
      </c>
      <c r="T846" s="103" t="str">
        <f>IF(S846&lt;&gt;"",VLOOKUP($S846,stamgegevens!$B$5:$E$15,3,FALSE),"")</f>
        <v/>
      </c>
      <c r="U846" s="103" t="str">
        <f>IF(T846&lt;&gt;"",VLOOKUP($S846,stamgegevens!$B$5:$E$15,4,FALSE),"")</f>
        <v/>
      </c>
      <c r="V846" s="17"/>
      <c r="W846" s="17"/>
      <c r="X846" s="17" t="str">
        <f>IF(Y846="","",VLOOKUP(Y846,stamgegevens!$C$23:$H$52,6,FALSE))</f>
        <v/>
      </c>
      <c r="Y846" s="104" t="str">
        <f>IF('Taarten koppelen'!$Z53&lt;&gt;"",'Taarten koppelen'!$Z$4,"")</f>
        <v/>
      </c>
      <c r="Z846" s="17" t="str">
        <f>IF('Taarten koppelen'!Z53&lt;&gt;"",'Taarten koppelen'!Z53,"")</f>
        <v/>
      </c>
      <c r="AE846" s="1" t="str">
        <f t="shared" si="27"/>
        <v/>
      </c>
    </row>
    <row r="847" spans="4:31" x14ac:dyDescent="0.2">
      <c r="D847" s="100" t="str">
        <f>IF($AE847&lt;&gt;"",VLOOKUP($AE847,Afleveradressen!$A$8:$P$57,15,FALSE),"")</f>
        <v/>
      </c>
      <c r="E847" s="17"/>
      <c r="F847" s="17" t="str">
        <f>IF(AE847&lt;&gt;"",Bestelformulier!$F$44,"")</f>
        <v/>
      </c>
      <c r="G847" s="104"/>
      <c r="H847" s="100" t="str">
        <f>IF($AE847&lt;&gt;"",VLOOKUP($AE847,Afleveradressen!$A$8:$P$57,4,FALSE),"")</f>
        <v/>
      </c>
      <c r="I847" s="101" t="str">
        <f>IF($AE847&lt;&gt;"",VLOOKUP($AE847,Afleveradressen!$A$8:$P$57,5,FALSE),"")</f>
        <v/>
      </c>
      <c r="J847" s="101" t="str">
        <f>IF($AE847&lt;&gt;"",VLOOKUP($AE847,Afleveradressen!$A$8:$P$57,6,FALSE),"")</f>
        <v/>
      </c>
      <c r="K847" s="102" t="str">
        <f>IF($AE847&lt;&gt;"",VLOOKUP($AE847,Afleveradressen!$A$8:$P$57,7,FALSE),"")</f>
        <v/>
      </c>
      <c r="L847" s="72" t="str">
        <f>IF(AND('Taarten koppelen'!E54&lt;&gt;"",$Y847&lt;&gt;""),'Taarten koppelen'!E54,"")</f>
        <v/>
      </c>
      <c r="M847" s="72" t="str">
        <f>IF(AND('Taarten koppelen'!F54&lt;&gt;"",$Y847&lt;&gt;""),'Taarten koppelen'!F54,"")</f>
        <v/>
      </c>
      <c r="N847" s="72" t="str">
        <f>IF($AE847&lt;&gt;"",VLOOKUP($AE847,Afleveradressen!$A$8:$P$57,11,FALSE),"")</f>
        <v/>
      </c>
      <c r="O847" s="101" t="str">
        <f>IF($AE847&lt;&gt;"",VLOOKUP($AE847,Afleveradressen!$A$8:$P$57,12,FALSE),"")</f>
        <v/>
      </c>
      <c r="P847" s="72" t="str">
        <f>IF(AND('Taarten koppelen'!G54&lt;&gt;"",$Y847&lt;&gt;""),'Taarten koppelen'!G54,"")</f>
        <v/>
      </c>
      <c r="Q847" s="17" t="str">
        <f t="shared" si="26"/>
        <v/>
      </c>
      <c r="R847" s="102" t="str">
        <f>IF($AE847&lt;&gt;"",VLOOKUP($AE847,Afleveradressen!$A$8:$P$57,8,FALSE),"")</f>
        <v/>
      </c>
      <c r="S847" s="105" t="str">
        <f>IF($AE847&lt;&gt;"",VLOOKUP($AE847,Afleveradressen!$A$8:$P$57,14,FALSE),"")</f>
        <v/>
      </c>
      <c r="T847" s="103" t="str">
        <f>IF(S847&lt;&gt;"",VLOOKUP($S847,stamgegevens!$B$5:$E$15,3,FALSE),"")</f>
        <v/>
      </c>
      <c r="U847" s="103" t="str">
        <f>IF(T847&lt;&gt;"",VLOOKUP($S847,stamgegevens!$B$5:$E$15,4,FALSE),"")</f>
        <v/>
      </c>
      <c r="V847" s="17"/>
      <c r="W847" s="17"/>
      <c r="X847" s="17" t="str">
        <f>IF(Y847="","",VLOOKUP(Y847,stamgegevens!$C$23:$H$52,6,FALSE))</f>
        <v/>
      </c>
      <c r="Y847" s="104" t="str">
        <f>IF('Taarten koppelen'!$Z54&lt;&gt;"",'Taarten koppelen'!$Z$4,"")</f>
        <v/>
      </c>
      <c r="Z847" s="17" t="str">
        <f>IF('Taarten koppelen'!Z54&lt;&gt;"",'Taarten koppelen'!Z54,"")</f>
        <v/>
      </c>
      <c r="AE847" s="1" t="str">
        <f t="shared" si="27"/>
        <v/>
      </c>
    </row>
    <row r="848" spans="4:31" x14ac:dyDescent="0.2">
      <c r="D848" s="100" t="str">
        <f>IF($AE848&lt;&gt;"",VLOOKUP($AE848,Afleveradressen!$A$8:$P$57,15,FALSE),"")</f>
        <v/>
      </c>
      <c r="E848" s="17"/>
      <c r="F848" s="17" t="str">
        <f>IF(AE848&lt;&gt;"",Bestelformulier!$F$44,"")</f>
        <v/>
      </c>
      <c r="G848" s="104"/>
      <c r="H848" s="100" t="str">
        <f>IF($AE848&lt;&gt;"",VLOOKUP($AE848,Afleveradressen!$A$8:$P$57,4,FALSE),"")</f>
        <v/>
      </c>
      <c r="I848" s="101" t="str">
        <f>IF($AE848&lt;&gt;"",VLOOKUP($AE848,Afleveradressen!$A$8:$P$57,5,FALSE),"")</f>
        <v/>
      </c>
      <c r="J848" s="101" t="str">
        <f>IF($AE848&lt;&gt;"",VLOOKUP($AE848,Afleveradressen!$A$8:$P$57,6,FALSE),"")</f>
        <v/>
      </c>
      <c r="K848" s="102" t="str">
        <f>IF($AE848&lt;&gt;"",VLOOKUP($AE848,Afleveradressen!$A$8:$P$57,7,FALSE),"")</f>
        <v/>
      </c>
      <c r="L848" s="72" t="str">
        <f>IF(AND('Taarten koppelen'!E55&lt;&gt;"",$Y848&lt;&gt;""),'Taarten koppelen'!E55,"")</f>
        <v/>
      </c>
      <c r="M848" s="72" t="str">
        <f>IF(AND('Taarten koppelen'!F55&lt;&gt;"",$Y848&lt;&gt;""),'Taarten koppelen'!F55,"")</f>
        <v/>
      </c>
      <c r="N848" s="72" t="str">
        <f>IF($AE848&lt;&gt;"",VLOOKUP($AE848,Afleveradressen!$A$8:$P$57,11,FALSE),"")</f>
        <v/>
      </c>
      <c r="O848" s="101" t="str">
        <f>IF($AE848&lt;&gt;"",VLOOKUP($AE848,Afleveradressen!$A$8:$P$57,12,FALSE),"")</f>
        <v/>
      </c>
      <c r="P848" s="72" t="str">
        <f>IF(AND('Taarten koppelen'!G55&lt;&gt;"",$Y848&lt;&gt;""),'Taarten koppelen'!G55,"")</f>
        <v/>
      </c>
      <c r="Q848" s="17" t="str">
        <f t="shared" si="26"/>
        <v/>
      </c>
      <c r="R848" s="102" t="str">
        <f>IF($AE848&lt;&gt;"",VLOOKUP($AE848,Afleveradressen!$A$8:$P$57,8,FALSE),"")</f>
        <v/>
      </c>
      <c r="S848" s="105" t="str">
        <f>IF($AE848&lt;&gt;"",VLOOKUP($AE848,Afleveradressen!$A$8:$P$57,14,FALSE),"")</f>
        <v/>
      </c>
      <c r="T848" s="103" t="str">
        <f>IF(S848&lt;&gt;"",VLOOKUP($S848,stamgegevens!$B$5:$E$15,3,FALSE),"")</f>
        <v/>
      </c>
      <c r="U848" s="103" t="str">
        <f>IF(T848&lt;&gt;"",VLOOKUP($S848,stamgegevens!$B$5:$E$15,4,FALSE),"")</f>
        <v/>
      </c>
      <c r="V848" s="17"/>
      <c r="W848" s="17"/>
      <c r="X848" s="17" t="str">
        <f>IF(Y848="","",VLOOKUP(Y848,stamgegevens!$C$23:$H$52,6,FALSE))</f>
        <v/>
      </c>
      <c r="Y848" s="104" t="str">
        <f>IF('Taarten koppelen'!$Z55&lt;&gt;"",'Taarten koppelen'!$Z$4,"")</f>
        <v/>
      </c>
      <c r="Z848" s="17" t="str">
        <f>IF('Taarten koppelen'!Z55&lt;&gt;"",'Taarten koppelen'!Z55,"")</f>
        <v/>
      </c>
      <c r="AE848" s="1" t="str">
        <f t="shared" si="27"/>
        <v/>
      </c>
    </row>
    <row r="849" spans="4:31" x14ac:dyDescent="0.2">
      <c r="D849" s="100" t="str">
        <f>IF($AE849&lt;&gt;"",VLOOKUP($AE849,Afleveradressen!$A$8:$P$57,15,FALSE),"")</f>
        <v/>
      </c>
      <c r="E849" s="17"/>
      <c r="F849" s="17" t="str">
        <f>IF(AE849&lt;&gt;"",Bestelformulier!$F$44,"")</f>
        <v/>
      </c>
      <c r="G849" s="104"/>
      <c r="H849" s="100" t="str">
        <f>IF($AE849&lt;&gt;"",VLOOKUP($AE849,Afleveradressen!$A$8:$P$57,4,FALSE),"")</f>
        <v/>
      </c>
      <c r="I849" s="101" t="str">
        <f>IF($AE849&lt;&gt;"",VLOOKUP($AE849,Afleveradressen!$A$8:$P$57,5,FALSE),"")</f>
        <v/>
      </c>
      <c r="J849" s="101" t="str">
        <f>IF($AE849&lt;&gt;"",VLOOKUP($AE849,Afleveradressen!$A$8:$P$57,6,FALSE),"")</f>
        <v/>
      </c>
      <c r="K849" s="102" t="str">
        <f>IF($AE849&lt;&gt;"",VLOOKUP($AE849,Afleveradressen!$A$8:$P$57,7,FALSE),"")</f>
        <v/>
      </c>
      <c r="L849" s="72" t="str">
        <f>IF(AND('Taarten koppelen'!E56&lt;&gt;"",$Y849&lt;&gt;""),'Taarten koppelen'!E56,"")</f>
        <v/>
      </c>
      <c r="M849" s="72" t="str">
        <f>IF(AND('Taarten koppelen'!F56&lt;&gt;"",$Y849&lt;&gt;""),'Taarten koppelen'!F56,"")</f>
        <v/>
      </c>
      <c r="N849" s="72" t="str">
        <f>IF($AE849&lt;&gt;"",VLOOKUP($AE849,Afleveradressen!$A$8:$P$57,11,FALSE),"")</f>
        <v/>
      </c>
      <c r="O849" s="101" t="str">
        <f>IF($AE849&lt;&gt;"",VLOOKUP($AE849,Afleveradressen!$A$8:$P$57,12,FALSE),"")</f>
        <v/>
      </c>
      <c r="P849" s="72" t="str">
        <f>IF(AND('Taarten koppelen'!G56&lt;&gt;"",$Y849&lt;&gt;""),'Taarten koppelen'!G56,"")</f>
        <v/>
      </c>
      <c r="Q849" s="17" t="str">
        <f t="shared" si="26"/>
        <v/>
      </c>
      <c r="R849" s="102" t="str">
        <f>IF($AE849&lt;&gt;"",VLOOKUP($AE849,Afleveradressen!$A$8:$P$57,8,FALSE),"")</f>
        <v/>
      </c>
      <c r="S849" s="105" t="str">
        <f>IF($AE849&lt;&gt;"",VLOOKUP($AE849,Afleveradressen!$A$8:$P$57,14,FALSE),"")</f>
        <v/>
      </c>
      <c r="T849" s="103" t="str">
        <f>IF(S849&lt;&gt;"",VLOOKUP($S849,stamgegevens!$B$5:$E$15,3,FALSE),"")</f>
        <v/>
      </c>
      <c r="U849" s="103" t="str">
        <f>IF(T849&lt;&gt;"",VLOOKUP($S849,stamgegevens!$B$5:$E$15,4,FALSE),"")</f>
        <v/>
      </c>
      <c r="V849" s="17"/>
      <c r="W849" s="17"/>
      <c r="X849" s="17" t="str">
        <f>IF(Y849="","",VLOOKUP(Y849,stamgegevens!$C$23:$H$52,6,FALSE))</f>
        <v/>
      </c>
      <c r="Y849" s="104" t="str">
        <f>IF('Taarten koppelen'!$Z56&lt;&gt;"",'Taarten koppelen'!$Z$4,"")</f>
        <v/>
      </c>
      <c r="Z849" s="17" t="str">
        <f>IF('Taarten koppelen'!Z56&lt;&gt;"",'Taarten koppelen'!Z56,"")</f>
        <v/>
      </c>
      <c r="AE849" s="1" t="str">
        <f t="shared" si="27"/>
        <v/>
      </c>
    </row>
    <row r="850" spans="4:31" x14ac:dyDescent="0.2">
      <c r="D850" s="100" t="str">
        <f>IF($AE850&lt;&gt;"",VLOOKUP($AE850,Afleveradressen!$A$8:$P$57,15,FALSE),"")</f>
        <v/>
      </c>
      <c r="E850" s="17"/>
      <c r="F850" s="17" t="str">
        <f>IF(AE850&lt;&gt;"",Bestelformulier!$F$44,"")</f>
        <v/>
      </c>
      <c r="G850" s="104"/>
      <c r="H850" s="100" t="str">
        <f>IF($AE850&lt;&gt;"",VLOOKUP($AE850,Afleveradressen!$A$8:$P$57,4,FALSE),"")</f>
        <v/>
      </c>
      <c r="I850" s="101" t="str">
        <f>IF($AE850&lt;&gt;"",VLOOKUP($AE850,Afleveradressen!$A$8:$P$57,5,FALSE),"")</f>
        <v/>
      </c>
      <c r="J850" s="101" t="str">
        <f>IF($AE850&lt;&gt;"",VLOOKUP($AE850,Afleveradressen!$A$8:$P$57,6,FALSE),"")</f>
        <v/>
      </c>
      <c r="K850" s="102" t="str">
        <f>IF($AE850&lt;&gt;"",VLOOKUP($AE850,Afleveradressen!$A$8:$P$57,7,FALSE),"")</f>
        <v/>
      </c>
      <c r="L850" s="72" t="str">
        <f>IF(AND('Taarten koppelen'!E57&lt;&gt;"",$Y850&lt;&gt;""),'Taarten koppelen'!E57,"")</f>
        <v/>
      </c>
      <c r="M850" s="72" t="str">
        <f>IF(AND('Taarten koppelen'!F57&lt;&gt;"",$Y850&lt;&gt;""),'Taarten koppelen'!F57,"")</f>
        <v/>
      </c>
      <c r="N850" s="72" t="str">
        <f>IF($AE850&lt;&gt;"",VLOOKUP($AE850,Afleveradressen!$A$8:$P$57,11,FALSE),"")</f>
        <v/>
      </c>
      <c r="O850" s="101" t="str">
        <f>IF($AE850&lt;&gt;"",VLOOKUP($AE850,Afleveradressen!$A$8:$P$57,12,FALSE),"")</f>
        <v/>
      </c>
      <c r="P850" s="72" t="str">
        <f>IF(AND('Taarten koppelen'!G57&lt;&gt;"",$Y850&lt;&gt;""),'Taarten koppelen'!G57,"")</f>
        <v/>
      </c>
      <c r="Q850" s="17" t="str">
        <f t="shared" si="26"/>
        <v/>
      </c>
      <c r="R850" s="102" t="str">
        <f>IF($AE850&lt;&gt;"",VLOOKUP($AE850,Afleveradressen!$A$8:$P$57,8,FALSE),"")</f>
        <v/>
      </c>
      <c r="S850" s="105" t="str">
        <f>IF($AE850&lt;&gt;"",VLOOKUP($AE850,Afleveradressen!$A$8:$P$57,14,FALSE),"")</f>
        <v/>
      </c>
      <c r="T850" s="103" t="str">
        <f>IF(S850&lt;&gt;"",VLOOKUP($S850,stamgegevens!$B$5:$E$15,3,FALSE),"")</f>
        <v/>
      </c>
      <c r="U850" s="103" t="str">
        <f>IF(T850&lt;&gt;"",VLOOKUP($S850,stamgegevens!$B$5:$E$15,4,FALSE),"")</f>
        <v/>
      </c>
      <c r="V850" s="17"/>
      <c r="W850" s="17"/>
      <c r="X850" s="17" t="str">
        <f>IF(Y850="","",VLOOKUP(Y850,stamgegevens!$C$23:$H$52,6,FALSE))</f>
        <v/>
      </c>
      <c r="Y850" s="104" t="str">
        <f>IF('Taarten koppelen'!$Z57&lt;&gt;"",'Taarten koppelen'!$Z$4,"")</f>
        <v/>
      </c>
      <c r="Z850" s="17" t="str">
        <f>IF('Taarten koppelen'!Z57&lt;&gt;"",'Taarten koppelen'!Z57,"")</f>
        <v/>
      </c>
      <c r="AE850" s="1" t="str">
        <f t="shared" si="27"/>
        <v/>
      </c>
    </row>
    <row r="851" spans="4:31" x14ac:dyDescent="0.2">
      <c r="D851" s="100" t="str">
        <f>IF($AE851&lt;&gt;"",VLOOKUP($AE851,Afleveradressen!$A$8:$P$57,15,FALSE),"")</f>
        <v/>
      </c>
      <c r="E851" s="17"/>
      <c r="F851" s="17" t="str">
        <f>IF(AE851&lt;&gt;"",Bestelformulier!$F$44,"")</f>
        <v/>
      </c>
      <c r="G851" s="104"/>
      <c r="H851" s="100" t="str">
        <f>IF($AE851&lt;&gt;"",VLOOKUP($AE851,Afleveradressen!$A$8:$P$57,4,FALSE),"")</f>
        <v/>
      </c>
      <c r="I851" s="101" t="str">
        <f>IF($AE851&lt;&gt;"",VLOOKUP($AE851,Afleveradressen!$A$8:$P$57,5,FALSE),"")</f>
        <v/>
      </c>
      <c r="J851" s="101" t="str">
        <f>IF($AE851&lt;&gt;"",VLOOKUP($AE851,Afleveradressen!$A$8:$P$57,6,FALSE),"")</f>
        <v/>
      </c>
      <c r="K851" s="102" t="str">
        <f>IF($AE851&lt;&gt;"",VLOOKUP($AE851,Afleveradressen!$A$8:$P$57,7,FALSE),"")</f>
        <v/>
      </c>
      <c r="L851" s="72" t="str">
        <f>IF(AND('Taarten koppelen'!E58&lt;&gt;"",$Y851&lt;&gt;""),'Taarten koppelen'!E58,"")</f>
        <v/>
      </c>
      <c r="M851" s="72" t="str">
        <f>IF(AND('Taarten koppelen'!F58&lt;&gt;"",$Y851&lt;&gt;""),'Taarten koppelen'!F58,"")</f>
        <v/>
      </c>
      <c r="N851" s="72" t="str">
        <f>IF($AE851&lt;&gt;"",VLOOKUP($AE851,Afleveradressen!$A$8:$P$57,11,FALSE),"")</f>
        <v/>
      </c>
      <c r="O851" s="101" t="str">
        <f>IF($AE851&lt;&gt;"",VLOOKUP($AE851,Afleveradressen!$A$8:$P$57,12,FALSE),"")</f>
        <v/>
      </c>
      <c r="P851" s="72" t="str">
        <f>IF(AND('Taarten koppelen'!G58&lt;&gt;"",$Y851&lt;&gt;""),'Taarten koppelen'!G58,"")</f>
        <v/>
      </c>
      <c r="Q851" s="17" t="str">
        <f t="shared" si="26"/>
        <v/>
      </c>
      <c r="R851" s="102" t="str">
        <f>IF($AE851&lt;&gt;"",VLOOKUP($AE851,Afleveradressen!$A$8:$P$57,8,FALSE),"")</f>
        <v/>
      </c>
      <c r="S851" s="105" t="str">
        <f>IF($AE851&lt;&gt;"",VLOOKUP($AE851,Afleveradressen!$A$8:$P$57,14,FALSE),"")</f>
        <v/>
      </c>
      <c r="T851" s="103" t="str">
        <f>IF(S851&lt;&gt;"",VLOOKUP($S851,stamgegevens!$B$5:$E$15,3,FALSE),"")</f>
        <v/>
      </c>
      <c r="U851" s="103" t="str">
        <f>IF(T851&lt;&gt;"",VLOOKUP($S851,stamgegevens!$B$5:$E$15,4,FALSE),"")</f>
        <v/>
      </c>
      <c r="V851" s="17"/>
      <c r="W851" s="17"/>
      <c r="X851" s="17" t="str">
        <f>IF(Y851="","",VLOOKUP(Y851,stamgegevens!$C$23:$H$52,6,FALSE))</f>
        <v/>
      </c>
      <c r="Y851" s="104" t="str">
        <f>IF('Taarten koppelen'!$Z58&lt;&gt;"",'Taarten koppelen'!$Z$4,"")</f>
        <v/>
      </c>
      <c r="Z851" s="17" t="str">
        <f>IF('Taarten koppelen'!Z58&lt;&gt;"",'Taarten koppelen'!Z58,"")</f>
        <v/>
      </c>
      <c r="AE851" s="1" t="str">
        <f t="shared" si="27"/>
        <v/>
      </c>
    </row>
    <row r="852" spans="4:31" x14ac:dyDescent="0.2">
      <c r="D852" s="100" t="str">
        <f>IF($AE852&lt;&gt;"",VLOOKUP($AE852,Afleveradressen!$A$8:$P$57,15,FALSE),"")</f>
        <v/>
      </c>
      <c r="E852" s="17"/>
      <c r="F852" s="17" t="str">
        <f>IF(AE852&lt;&gt;"",Bestelformulier!$F$44,"")</f>
        <v/>
      </c>
      <c r="G852" s="104"/>
      <c r="H852" s="100" t="str">
        <f>IF($AE852&lt;&gt;"",VLOOKUP($AE852,Afleveradressen!$A$8:$P$57,4,FALSE),"")</f>
        <v/>
      </c>
      <c r="I852" s="101" t="str">
        <f>IF($AE852&lt;&gt;"",VLOOKUP($AE852,Afleveradressen!$A$8:$P$57,5,FALSE),"")</f>
        <v/>
      </c>
      <c r="J852" s="101" t="str">
        <f>IF($AE852&lt;&gt;"",VLOOKUP($AE852,Afleveradressen!$A$8:$P$57,6,FALSE),"")</f>
        <v/>
      </c>
      <c r="K852" s="102" t="str">
        <f>IF($AE852&lt;&gt;"",VLOOKUP($AE852,Afleveradressen!$A$8:$P$57,7,FALSE),"")</f>
        <v/>
      </c>
      <c r="L852" s="72" t="str">
        <f>IF(AND('Taarten koppelen'!E59&lt;&gt;"",$Y852&lt;&gt;""),'Taarten koppelen'!E59,"")</f>
        <v/>
      </c>
      <c r="M852" s="72" t="str">
        <f>IF(AND('Taarten koppelen'!F59&lt;&gt;"",$Y852&lt;&gt;""),'Taarten koppelen'!F59,"")</f>
        <v/>
      </c>
      <c r="N852" s="72" t="str">
        <f>IF($AE852&lt;&gt;"",VLOOKUP($AE852,Afleveradressen!$A$8:$P$57,11,FALSE),"")</f>
        <v/>
      </c>
      <c r="O852" s="101" t="str">
        <f>IF($AE852&lt;&gt;"",VLOOKUP($AE852,Afleveradressen!$A$8:$P$57,12,FALSE),"")</f>
        <v/>
      </c>
      <c r="P852" s="72" t="str">
        <f>IF(AND('Taarten koppelen'!G59&lt;&gt;"",$Y852&lt;&gt;""),'Taarten koppelen'!G59,"")</f>
        <v/>
      </c>
      <c r="Q852" s="17" t="str">
        <f t="shared" si="26"/>
        <v/>
      </c>
      <c r="R852" s="102" t="str">
        <f>IF($AE852&lt;&gt;"",VLOOKUP($AE852,Afleveradressen!$A$8:$P$57,8,FALSE),"")</f>
        <v/>
      </c>
      <c r="S852" s="105" t="str">
        <f>IF($AE852&lt;&gt;"",VLOOKUP($AE852,Afleveradressen!$A$8:$P$57,14,FALSE),"")</f>
        <v/>
      </c>
      <c r="T852" s="103" t="str">
        <f>IF(S852&lt;&gt;"",VLOOKUP($S852,stamgegevens!$B$5:$E$15,3,FALSE),"")</f>
        <v/>
      </c>
      <c r="U852" s="103" t="str">
        <f>IF(T852&lt;&gt;"",VLOOKUP($S852,stamgegevens!$B$5:$E$15,4,FALSE),"")</f>
        <v/>
      </c>
      <c r="V852" s="17"/>
      <c r="W852" s="17"/>
      <c r="X852" s="17" t="str">
        <f>IF(Y852="","",VLOOKUP(Y852,stamgegevens!$C$23:$H$52,6,FALSE))</f>
        <v/>
      </c>
      <c r="Y852" s="104" t="str">
        <f>IF('Taarten koppelen'!$Z59&lt;&gt;"",'Taarten koppelen'!$Z$4,"")</f>
        <v/>
      </c>
      <c r="Z852" s="17" t="str">
        <f>IF('Taarten koppelen'!Z59&lt;&gt;"",'Taarten koppelen'!Z59,"")</f>
        <v/>
      </c>
      <c r="AE852" s="1" t="str">
        <f t="shared" si="27"/>
        <v/>
      </c>
    </row>
    <row r="853" spans="4:31" x14ac:dyDescent="0.2">
      <c r="D853" s="100" t="str">
        <f>IF($AE853&lt;&gt;"",VLOOKUP($AE853,Afleveradressen!$A$8:$P$57,15,FALSE),"")</f>
        <v/>
      </c>
      <c r="E853" s="17"/>
      <c r="F853" s="17" t="str">
        <f>IF(AE853&lt;&gt;"",Bestelformulier!$F$44,"")</f>
        <v/>
      </c>
      <c r="G853" s="104"/>
      <c r="H853" s="100" t="str">
        <f>IF($AE853&lt;&gt;"",VLOOKUP($AE853,Afleveradressen!$A$8:$P$57,4,FALSE),"")</f>
        <v/>
      </c>
      <c r="I853" s="101" t="str">
        <f>IF($AE853&lt;&gt;"",VLOOKUP($AE853,Afleveradressen!$A$8:$P$57,5,FALSE),"")</f>
        <v/>
      </c>
      <c r="J853" s="101" t="str">
        <f>IF($AE853&lt;&gt;"",VLOOKUP($AE853,Afleveradressen!$A$8:$P$57,6,FALSE),"")</f>
        <v/>
      </c>
      <c r="K853" s="102" t="str">
        <f>IF($AE853&lt;&gt;"",VLOOKUP($AE853,Afleveradressen!$A$8:$P$57,7,FALSE),"")</f>
        <v/>
      </c>
      <c r="L853" s="72" t="str">
        <f>IF(AND('Taarten koppelen'!E60&lt;&gt;"",$Y853&lt;&gt;""),'Taarten koppelen'!E60,"")</f>
        <v/>
      </c>
      <c r="M853" s="72" t="str">
        <f>IF(AND('Taarten koppelen'!F60&lt;&gt;"",$Y853&lt;&gt;""),'Taarten koppelen'!F60,"")</f>
        <v/>
      </c>
      <c r="N853" s="72" t="str">
        <f>IF($AE853&lt;&gt;"",VLOOKUP($AE853,Afleveradressen!$A$8:$P$57,11,FALSE),"")</f>
        <v/>
      </c>
      <c r="O853" s="101" t="str">
        <f>IF($AE853&lt;&gt;"",VLOOKUP($AE853,Afleveradressen!$A$8:$P$57,12,FALSE),"")</f>
        <v/>
      </c>
      <c r="P853" s="72" t="str">
        <f>IF(AND('Taarten koppelen'!G60&lt;&gt;"",$Y853&lt;&gt;""),'Taarten koppelen'!G60,"")</f>
        <v/>
      </c>
      <c r="Q853" s="17" t="str">
        <f t="shared" si="26"/>
        <v/>
      </c>
      <c r="R853" s="102" t="str">
        <f>IF($AE853&lt;&gt;"",VLOOKUP($AE853,Afleveradressen!$A$8:$P$57,8,FALSE),"")</f>
        <v/>
      </c>
      <c r="S853" s="105" t="str">
        <f>IF($AE853&lt;&gt;"",VLOOKUP($AE853,Afleveradressen!$A$8:$P$57,14,FALSE),"")</f>
        <v/>
      </c>
      <c r="T853" s="103" t="str">
        <f>IF(S853&lt;&gt;"",VLOOKUP($S853,stamgegevens!$B$5:$E$15,3,FALSE),"")</f>
        <v/>
      </c>
      <c r="U853" s="103" t="str">
        <f>IF(T853&lt;&gt;"",VLOOKUP($S853,stamgegevens!$B$5:$E$15,4,FALSE),"")</f>
        <v/>
      </c>
      <c r="V853" s="17"/>
      <c r="W853" s="17"/>
      <c r="X853" s="17" t="str">
        <f>IF(Y853="","",VLOOKUP(Y853,stamgegevens!$C$23:$H$52,6,FALSE))</f>
        <v/>
      </c>
      <c r="Y853" s="104" t="str">
        <f>IF('Taarten koppelen'!$Z60&lt;&gt;"",'Taarten koppelen'!$Z$4,"")</f>
        <v/>
      </c>
      <c r="Z853" s="17" t="str">
        <f>IF('Taarten koppelen'!Z60&lt;&gt;"",'Taarten koppelen'!Z60,"")</f>
        <v/>
      </c>
      <c r="AE853" s="1" t="str">
        <f t="shared" si="27"/>
        <v/>
      </c>
    </row>
    <row r="854" spans="4:31" x14ac:dyDescent="0.2">
      <c r="D854" s="100" t="str">
        <f>IF($AE854&lt;&gt;"",VLOOKUP($AE854,Afleveradressen!$A$8:$P$57,15,FALSE),"")</f>
        <v/>
      </c>
      <c r="E854" s="17"/>
      <c r="F854" s="17" t="str">
        <f>IF(AE854&lt;&gt;"",Bestelformulier!$F$44,"")</f>
        <v/>
      </c>
      <c r="G854" s="104"/>
      <c r="H854" s="100" t="str">
        <f>IF($AE854&lt;&gt;"",VLOOKUP($AE854,Afleveradressen!$A$8:$P$57,4,FALSE),"")</f>
        <v/>
      </c>
      <c r="I854" s="101" t="str">
        <f>IF($AE854&lt;&gt;"",VLOOKUP($AE854,Afleveradressen!$A$8:$P$57,5,FALSE),"")</f>
        <v/>
      </c>
      <c r="J854" s="101" t="str">
        <f>IF($AE854&lt;&gt;"",VLOOKUP($AE854,Afleveradressen!$A$8:$P$57,6,FALSE),"")</f>
        <v/>
      </c>
      <c r="K854" s="102" t="str">
        <f>IF($AE854&lt;&gt;"",VLOOKUP($AE854,Afleveradressen!$A$8:$P$57,7,FALSE),"")</f>
        <v/>
      </c>
      <c r="L854" s="72" t="str">
        <f>IF(AND('Taarten koppelen'!E61&lt;&gt;"",$Y854&lt;&gt;""),'Taarten koppelen'!E61,"")</f>
        <v/>
      </c>
      <c r="M854" s="72" t="str">
        <f>IF(AND('Taarten koppelen'!F61&lt;&gt;"",$Y854&lt;&gt;""),'Taarten koppelen'!F61,"")</f>
        <v/>
      </c>
      <c r="N854" s="72" t="str">
        <f>IF($AE854&lt;&gt;"",VLOOKUP($AE854,Afleveradressen!$A$8:$P$57,11,FALSE),"")</f>
        <v/>
      </c>
      <c r="O854" s="101" t="str">
        <f>IF($AE854&lt;&gt;"",VLOOKUP($AE854,Afleveradressen!$A$8:$P$57,12,FALSE),"")</f>
        <v/>
      </c>
      <c r="P854" s="72" t="str">
        <f>IF(AND('Taarten koppelen'!G61&lt;&gt;"",$Y854&lt;&gt;""),'Taarten koppelen'!G61,"")</f>
        <v/>
      </c>
      <c r="Q854" s="17" t="str">
        <f t="shared" si="26"/>
        <v/>
      </c>
      <c r="R854" s="102" t="str">
        <f>IF($AE854&lt;&gt;"",VLOOKUP($AE854,Afleveradressen!$A$8:$P$57,8,FALSE),"")</f>
        <v/>
      </c>
      <c r="S854" s="105" t="str">
        <f>IF($AE854&lt;&gt;"",VLOOKUP($AE854,Afleveradressen!$A$8:$P$57,14,FALSE),"")</f>
        <v/>
      </c>
      <c r="T854" s="103" t="str">
        <f>IF(S854&lt;&gt;"",VLOOKUP($S854,stamgegevens!$B$5:$E$15,3,FALSE),"")</f>
        <v/>
      </c>
      <c r="U854" s="103" t="str">
        <f>IF(T854&lt;&gt;"",VLOOKUP($S854,stamgegevens!$B$5:$E$15,4,FALSE),"")</f>
        <v/>
      </c>
      <c r="V854" s="17"/>
      <c r="W854" s="17"/>
      <c r="X854" s="17" t="str">
        <f>IF(Y854="","",VLOOKUP(Y854,stamgegevens!$C$23:$H$52,6,FALSE))</f>
        <v/>
      </c>
      <c r="Y854" s="104" t="str">
        <f>IF('Taarten koppelen'!$Z61&lt;&gt;"",'Taarten koppelen'!$Z$4,"")</f>
        <v/>
      </c>
      <c r="Z854" s="17" t="str">
        <f>IF('Taarten koppelen'!Z61&lt;&gt;"",'Taarten koppelen'!Z61,"")</f>
        <v/>
      </c>
      <c r="AE854" s="1" t="str">
        <f t="shared" si="27"/>
        <v/>
      </c>
    </row>
    <row r="855" spans="4:31" x14ac:dyDescent="0.2">
      <c r="D855" s="100" t="str">
        <f>IF($AE855&lt;&gt;"",VLOOKUP($AE855,Afleveradressen!$A$8:$P$57,15,FALSE),"")</f>
        <v/>
      </c>
      <c r="E855" s="17"/>
      <c r="F855" s="17" t="str">
        <f>IF(AE855&lt;&gt;"",Bestelformulier!$F$44,"")</f>
        <v/>
      </c>
      <c r="G855" s="104"/>
      <c r="H855" s="100" t="str">
        <f>IF($AE855&lt;&gt;"",VLOOKUP($AE855,Afleveradressen!$A$8:$P$57,4,FALSE),"")</f>
        <v/>
      </c>
      <c r="I855" s="101" t="str">
        <f>IF($AE855&lt;&gt;"",VLOOKUP($AE855,Afleveradressen!$A$8:$P$57,5,FALSE),"")</f>
        <v/>
      </c>
      <c r="J855" s="101" t="str">
        <f>IF($AE855&lt;&gt;"",VLOOKUP($AE855,Afleveradressen!$A$8:$P$57,6,FALSE),"")</f>
        <v/>
      </c>
      <c r="K855" s="102" t="str">
        <f>IF($AE855&lt;&gt;"",VLOOKUP($AE855,Afleveradressen!$A$8:$P$57,7,FALSE),"")</f>
        <v/>
      </c>
      <c r="L855" s="72" t="str">
        <f>IF(AND('Taarten koppelen'!E62&lt;&gt;"",$Y855&lt;&gt;""),'Taarten koppelen'!E62,"")</f>
        <v/>
      </c>
      <c r="M855" s="72" t="str">
        <f>IF(AND('Taarten koppelen'!F62&lt;&gt;"",$Y855&lt;&gt;""),'Taarten koppelen'!F62,"")</f>
        <v/>
      </c>
      <c r="N855" s="72" t="str">
        <f>IF($AE855&lt;&gt;"",VLOOKUP($AE855,Afleveradressen!$A$8:$P$57,11,FALSE),"")</f>
        <v/>
      </c>
      <c r="O855" s="101" t="str">
        <f>IF($AE855&lt;&gt;"",VLOOKUP($AE855,Afleveradressen!$A$8:$P$57,12,FALSE),"")</f>
        <v/>
      </c>
      <c r="P855" s="72" t="str">
        <f>IF(AND('Taarten koppelen'!G62&lt;&gt;"",$Y855&lt;&gt;""),'Taarten koppelen'!G62,"")</f>
        <v/>
      </c>
      <c r="Q855" s="17" t="str">
        <f t="shared" si="26"/>
        <v/>
      </c>
      <c r="R855" s="102" t="str">
        <f>IF($AE855&lt;&gt;"",VLOOKUP($AE855,Afleveradressen!$A$8:$P$57,8,FALSE),"")</f>
        <v/>
      </c>
      <c r="S855" s="105" t="str">
        <f>IF($AE855&lt;&gt;"",VLOOKUP($AE855,Afleveradressen!$A$8:$P$57,14,FALSE),"")</f>
        <v/>
      </c>
      <c r="T855" s="103" t="str">
        <f>IF(S855&lt;&gt;"",VLOOKUP($S855,stamgegevens!$B$5:$E$15,3,FALSE),"")</f>
        <v/>
      </c>
      <c r="U855" s="103" t="str">
        <f>IF(T855&lt;&gt;"",VLOOKUP($S855,stamgegevens!$B$5:$E$15,4,FALSE),"")</f>
        <v/>
      </c>
      <c r="V855" s="17"/>
      <c r="W855" s="17"/>
      <c r="X855" s="17" t="str">
        <f>IF(Y855="","",VLOOKUP(Y855,stamgegevens!$C$23:$H$52,6,FALSE))</f>
        <v/>
      </c>
      <c r="Y855" s="104" t="str">
        <f>IF('Taarten koppelen'!$Z62&lt;&gt;"",'Taarten koppelen'!$Z$4,"")</f>
        <v/>
      </c>
      <c r="Z855" s="17" t="str">
        <f>IF('Taarten koppelen'!Z62&lt;&gt;"",'Taarten koppelen'!Z62,"")</f>
        <v/>
      </c>
      <c r="AE855" s="1" t="str">
        <f t="shared" si="27"/>
        <v/>
      </c>
    </row>
    <row r="856" spans="4:31" x14ac:dyDescent="0.2">
      <c r="D856" s="100" t="str">
        <f>IF($AE856&lt;&gt;"",VLOOKUP($AE856,Afleveradressen!$A$8:$P$57,15,FALSE),"")</f>
        <v/>
      </c>
      <c r="E856" s="17"/>
      <c r="F856" s="17" t="str">
        <f>IF(AE856&lt;&gt;"",Bestelformulier!$F$44,"")</f>
        <v/>
      </c>
      <c r="G856" s="104"/>
      <c r="H856" s="100" t="str">
        <f>IF($AE856&lt;&gt;"",VLOOKUP($AE856,Afleveradressen!$A$8:$P$57,4,FALSE),"")</f>
        <v/>
      </c>
      <c r="I856" s="101" t="str">
        <f>IF($AE856&lt;&gt;"",VLOOKUP($AE856,Afleveradressen!$A$8:$P$57,5,FALSE),"")</f>
        <v/>
      </c>
      <c r="J856" s="101" t="str">
        <f>IF($AE856&lt;&gt;"",VLOOKUP($AE856,Afleveradressen!$A$8:$P$57,6,FALSE),"")</f>
        <v/>
      </c>
      <c r="K856" s="102" t="str">
        <f>IF($AE856&lt;&gt;"",VLOOKUP($AE856,Afleveradressen!$A$8:$P$57,7,FALSE),"")</f>
        <v/>
      </c>
      <c r="L856" s="72" t="str">
        <f>IF(AND('Taarten koppelen'!E63&lt;&gt;"",$Y856&lt;&gt;""),'Taarten koppelen'!E63,"")</f>
        <v/>
      </c>
      <c r="M856" s="72" t="str">
        <f>IF(AND('Taarten koppelen'!F63&lt;&gt;"",$Y856&lt;&gt;""),'Taarten koppelen'!F63,"")</f>
        <v/>
      </c>
      <c r="N856" s="72" t="str">
        <f>IF($AE856&lt;&gt;"",VLOOKUP($AE856,Afleveradressen!$A$8:$P$57,11,FALSE),"")</f>
        <v/>
      </c>
      <c r="O856" s="101" t="str">
        <f>IF($AE856&lt;&gt;"",VLOOKUP($AE856,Afleveradressen!$A$8:$P$57,12,FALSE),"")</f>
        <v/>
      </c>
      <c r="P856" s="72" t="str">
        <f>IF(AND('Taarten koppelen'!G63&lt;&gt;"",$Y856&lt;&gt;""),'Taarten koppelen'!G63,"")</f>
        <v/>
      </c>
      <c r="Q856" s="17" t="str">
        <f t="shared" si="26"/>
        <v/>
      </c>
      <c r="R856" s="102" t="str">
        <f>IF($AE856&lt;&gt;"",VLOOKUP($AE856,Afleveradressen!$A$8:$P$57,8,FALSE),"")</f>
        <v/>
      </c>
      <c r="S856" s="105" t="str">
        <f>IF($AE856&lt;&gt;"",VLOOKUP($AE856,Afleveradressen!$A$8:$P$57,14,FALSE),"")</f>
        <v/>
      </c>
      <c r="T856" s="103" t="str">
        <f>IF(S856&lt;&gt;"",VLOOKUP($S856,stamgegevens!$B$5:$E$15,3,FALSE),"")</f>
        <v/>
      </c>
      <c r="U856" s="103" t="str">
        <f>IF(T856&lt;&gt;"",VLOOKUP($S856,stamgegevens!$B$5:$E$15,4,FALSE),"")</f>
        <v/>
      </c>
      <c r="V856" s="17"/>
      <c r="W856" s="17"/>
      <c r="X856" s="17" t="str">
        <f>IF(Y856="","",VLOOKUP(Y856,stamgegevens!$C$23:$H$52,6,FALSE))</f>
        <v/>
      </c>
      <c r="Y856" s="104" t="str">
        <f>IF('Taarten koppelen'!$Z63&lt;&gt;"",'Taarten koppelen'!$Z$4,"")</f>
        <v/>
      </c>
      <c r="Z856" s="17" t="str">
        <f>IF('Taarten koppelen'!Z63&lt;&gt;"",'Taarten koppelen'!Z63,"")</f>
        <v/>
      </c>
      <c r="AE856" s="1" t="str">
        <f t="shared" si="27"/>
        <v/>
      </c>
    </row>
  </sheetData>
  <autoFilter ref="B6:Z85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1</vt:i4>
      </vt:variant>
    </vt:vector>
  </HeadingPairs>
  <TitlesOfParts>
    <vt:vector size="6" baseType="lpstr">
      <vt:lpstr>Bestelformulier</vt:lpstr>
      <vt:lpstr>Afleveradressen</vt:lpstr>
      <vt:lpstr>Taarten koppelen</vt:lpstr>
      <vt:lpstr>stamgegevens</vt:lpstr>
      <vt:lpstr>Ordergegevens</vt:lpstr>
      <vt:lpstr>Bestelformulier!Afdrukbereik</vt:lpstr>
    </vt:vector>
  </TitlesOfParts>
  <Company>HEMA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harkema</dc:creator>
  <cp:lastModifiedBy>Dolstra</cp:lastModifiedBy>
  <cp:lastPrinted>2016-11-04T10:23:15Z</cp:lastPrinted>
  <dcterms:created xsi:type="dcterms:W3CDTF">2016-04-29T08:29:55Z</dcterms:created>
  <dcterms:modified xsi:type="dcterms:W3CDTF">2020-01-14T14:27:58Z</dcterms:modified>
</cp:coreProperties>
</file>